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Statistics\M&amp;B\BIS\Triennial Derivatives Survey\2022 Survey\Turnover\"/>
    </mc:Choice>
  </mc:AlternateContent>
  <workbookProtection workbookAlgorithmName="SHA-512" workbookHashValue="afgt19vgcglp2i0Znrd7MS0kx4NkXliSv39jBJtshjdwEgcu20M2kbdUh8IUmV0f0Kvfzv6c9RLBeoLAmk8g5Q==" workbookSaltValue="gIXxJ3Il8uupuXQsOlZxqg==" workbookSpinCount="100000" lockStructure="1"/>
  <bookViews>
    <workbookView xWindow="0" yWindow="0" windowWidth="34728" windowHeight="16392" tabRatio="885" activeTab="1"/>
  </bookViews>
  <sheets>
    <sheet name="Instructions" sheetId="83" r:id="rId1"/>
    <sheet name="Front" sheetId="97" r:id="rId2"/>
    <sheet name="Check" sheetId="74" r:id="rId3"/>
    <sheet name="Info" sheetId="85" r:id="rId4"/>
    <sheet name="A1" sheetId="30" state="hidden" r:id="rId5"/>
    <sheet name="A2" sheetId="90" r:id="rId6"/>
    <sheet name="A3" sheetId="91" r:id="rId7"/>
    <sheet name="A4" sheetId="92" r:id="rId8"/>
    <sheet name="A5" sheetId="96" r:id="rId9"/>
    <sheet name="A6" sheetId="95" r:id="rId10"/>
    <sheet name="B" sheetId="38" r:id="rId11"/>
  </sheets>
  <definedNames>
    <definedName name="_xlnm.Print_Area" localSheetId="4">'A1'!$B$1:$N$129</definedName>
    <definedName name="_xlnm.Print_Area" localSheetId="5">'A2'!$B$1:$AA$129</definedName>
    <definedName name="_xlnm.Print_Area" localSheetId="6">'A3'!$B$1:$AB$144</definedName>
    <definedName name="_xlnm.Print_Area" localSheetId="7">'A4'!$B$1:$AO$129</definedName>
    <definedName name="_xlnm.Print_Area" localSheetId="9">'A6'!$B$1:$L$48</definedName>
    <definedName name="_xlnm.Print_Area" localSheetId="10">B!$B$1:$AS$68</definedName>
    <definedName name="_xlnm.Print_Area" localSheetId="3">Info!$B$1:$J$33</definedName>
    <definedName name="_xlnm.Print_Area" localSheetId="0">Instructions!$A$1:$N$85</definedName>
    <definedName name="_xlnm.Print_Titles" localSheetId="4">'A1'!$B:$C,'A1'!$1:$8</definedName>
    <definedName name="_xlnm.Print_Titles" localSheetId="5">'A2'!$B:$C,'A2'!$1:$8</definedName>
    <definedName name="_xlnm.Print_Titles" localSheetId="6">'A3'!$B:$C,'A3'!$1:$8</definedName>
    <definedName name="_xlnm.Print_Titles" localSheetId="7">'A4'!$B:$C,'A4'!$1:$8</definedName>
    <definedName name="_xlnm.Print_Titles" localSheetId="0">Instructions!$8:$9</definedName>
    <definedName name="RgFwd" localSheetId="8">#REF!</definedName>
    <definedName name="RgFwd">#REF!</definedName>
    <definedName name="RgMatFwd" localSheetId="8">#REF!</definedName>
    <definedName name="RgMatFwd">#REF!</definedName>
    <definedName name="RgMatSwaps" localSheetId="8">#REF!</definedName>
    <definedName name="RgMatSwaps">#REF!</definedName>
    <definedName name="RgSpot" localSheetId="8">#REF!</definedName>
    <definedName name="RgSpot">#REF!</definedName>
    <definedName name="RgSwaps" localSheetId="8">#REF!</definedName>
    <definedName name="RgSwap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85" l="1"/>
  <c r="N16" i="96" l="1"/>
  <c r="N15" i="96"/>
  <c r="N14" i="96"/>
  <c r="CK66" i="38"/>
  <c r="CK65" i="38"/>
  <c r="U21" i="96" l="1"/>
  <c r="S21" i="96"/>
  <c r="Q21" i="96"/>
  <c r="Q19" i="96"/>
  <c r="Q18" i="96"/>
  <c r="Q17" i="96"/>
  <c r="S19" i="96"/>
  <c r="S18" i="96"/>
  <c r="S17" i="96"/>
  <c r="U19" i="96"/>
  <c r="U18" i="96"/>
  <c r="U17" i="96"/>
  <c r="U12" i="96"/>
  <c r="U13" i="96"/>
  <c r="S13" i="96"/>
  <c r="S12" i="96"/>
  <c r="Q13" i="96"/>
  <c r="Q12" i="96"/>
  <c r="U14" i="96"/>
  <c r="S14" i="96"/>
  <c r="Q14" i="96"/>
  <c r="O14" i="96"/>
  <c r="O21" i="96"/>
  <c r="O19" i="96"/>
  <c r="O18" i="96"/>
  <c r="O17" i="96"/>
  <c r="O13" i="96"/>
  <c r="O12" i="96"/>
  <c r="O20" i="96"/>
  <c r="N20" i="96"/>
  <c r="O16" i="96"/>
  <c r="O10" i="96"/>
  <c r="O15" i="96"/>
  <c r="CK64" i="38"/>
  <c r="T14" i="96"/>
  <c r="R14" i="96"/>
  <c r="P14" i="96"/>
  <c r="CC78" i="92"/>
  <c r="Z78" i="90"/>
  <c r="BA78" i="90" s="1"/>
  <c r="E19" i="96" l="1"/>
  <c r="F19" i="96"/>
  <c r="F17" i="96"/>
  <c r="E17" i="96"/>
  <c r="G16" i="96"/>
  <c r="J16" i="96"/>
  <c r="S16" i="96" s="1"/>
  <c r="T20" i="96"/>
  <c r="Q20" i="96"/>
  <c r="U15" i="96"/>
  <c r="Q15" i="96"/>
  <c r="CK62" i="38"/>
  <c r="CK61" i="38"/>
  <c r="CC79" i="92"/>
  <c r="CC52" i="92"/>
  <c r="CC51" i="92"/>
  <c r="BE135" i="91"/>
  <c r="BE134" i="91"/>
  <c r="Z52" i="90"/>
  <c r="BA52" i="90" s="1"/>
  <c r="Z51" i="90"/>
  <c r="BA51" i="90" s="1"/>
  <c r="BA77" i="90"/>
  <c r="Z79" i="90"/>
  <c r="BA79" i="90" s="1"/>
  <c r="U20" i="96" l="1"/>
  <c r="S20" i="96"/>
  <c r="R20" i="96"/>
  <c r="P20" i="96"/>
  <c r="S15" i="96"/>
  <c r="P16" i="96"/>
  <c r="P15" i="96"/>
  <c r="T15" i="96"/>
  <c r="R15" i="96"/>
  <c r="L10" i="96"/>
  <c r="U10" i="96" s="1"/>
  <c r="J10" i="96"/>
  <c r="S10" i="96" s="1"/>
  <c r="H10" i="96"/>
  <c r="Q10" i="96" s="1"/>
  <c r="F20" i="96"/>
  <c r="E20" i="96"/>
  <c r="I10" i="96" l="1"/>
  <c r="I16" i="96"/>
  <c r="R16" i="96" s="1"/>
  <c r="K10" i="96"/>
  <c r="K16" i="96"/>
  <c r="T16" i="96" s="1"/>
  <c r="L16" i="96"/>
  <c r="U16" i="96" s="1"/>
  <c r="E11" i="96" l="1"/>
  <c r="F21" i="96"/>
  <c r="E21" i="96"/>
  <c r="F18" i="96"/>
  <c r="E18" i="96"/>
  <c r="F15" i="96"/>
  <c r="E15" i="96"/>
  <c r="F14" i="96"/>
  <c r="E14" i="96"/>
  <c r="F13" i="96"/>
  <c r="E13" i="96"/>
  <c r="F12" i="96"/>
  <c r="E12" i="96"/>
  <c r="AA141" i="91" l="1"/>
  <c r="AR66" i="38" l="1"/>
  <c r="AR65" i="38"/>
  <c r="AA142" i="91"/>
  <c r="L127" i="30" l="1"/>
  <c r="Y84" i="91"/>
  <c r="BD84" i="91" s="1"/>
  <c r="Y83" i="91"/>
  <c r="BD83" i="91" s="1"/>
  <c r="Q84" i="91"/>
  <c r="BC84" i="91" s="1"/>
  <c r="Q83" i="91"/>
  <c r="BC83" i="91" s="1"/>
  <c r="Y55" i="91"/>
  <c r="BD55" i="91" s="1"/>
  <c r="Y54" i="91"/>
  <c r="BD54" i="91" s="1"/>
  <c r="Q55" i="91"/>
  <c r="BC55" i="91" s="1"/>
  <c r="Q54" i="91"/>
  <c r="BC54" i="91" s="1"/>
  <c r="M79" i="30"/>
  <c r="M78" i="30"/>
  <c r="M52" i="30"/>
  <c r="M51" i="30"/>
  <c r="F10" i="96"/>
  <c r="G10" i="96"/>
  <c r="H16" i="96"/>
  <c r="Q16" i="96" s="1"/>
  <c r="AA51" i="30" l="1"/>
  <c r="AA54" i="91"/>
  <c r="AA78" i="30"/>
  <c r="AA83" i="91"/>
  <c r="AA79" i="30"/>
  <c r="AA84" i="91"/>
  <c r="BE84" i="91" s="1"/>
  <c r="AA52" i="30"/>
  <c r="AA55" i="91"/>
  <c r="BE55" i="91" s="1"/>
  <c r="E16" i="96"/>
  <c r="F16" i="96"/>
  <c r="BE54" i="91"/>
  <c r="K45" i="95"/>
  <c r="Y129" i="91" l="1"/>
  <c r="Q129" i="91"/>
  <c r="Y107" i="91"/>
  <c r="Q107" i="91"/>
  <c r="Y87" i="91"/>
  <c r="Y86" i="91"/>
  <c r="Q87" i="91"/>
  <c r="Q86" i="91"/>
  <c r="Y78" i="91"/>
  <c r="Q78" i="91"/>
  <c r="Y58" i="91"/>
  <c r="Y57" i="91"/>
  <c r="Q58" i="91"/>
  <c r="Q57" i="91"/>
  <c r="Y48" i="91"/>
  <c r="Q48" i="91"/>
  <c r="Y27" i="91"/>
  <c r="Q27" i="91"/>
  <c r="Z122" i="90"/>
  <c r="Z102" i="90"/>
  <c r="Z82" i="90"/>
  <c r="Z81" i="90"/>
  <c r="Z75" i="90"/>
  <c r="Z55" i="90"/>
  <c r="Z54" i="90"/>
  <c r="Z47" i="90"/>
  <c r="Z27" i="90"/>
  <c r="M82" i="30"/>
  <c r="M81" i="30"/>
  <c r="M55" i="30"/>
  <c r="M54" i="30"/>
  <c r="M122" i="30"/>
  <c r="M102" i="30"/>
  <c r="M75" i="30"/>
  <c r="M47" i="30"/>
  <c r="M27" i="30"/>
  <c r="AA129" i="91" l="1"/>
  <c r="AA78" i="91"/>
  <c r="AA107" i="91"/>
  <c r="AA48" i="91"/>
  <c r="AA87" i="91"/>
  <c r="AA57" i="91"/>
  <c r="AA27" i="91"/>
  <c r="AA86" i="91"/>
  <c r="AA58" i="91"/>
  <c r="E57" i="38"/>
  <c r="E44" i="38"/>
  <c r="E31" i="38"/>
  <c r="E18" i="38"/>
  <c r="R11" i="95"/>
  <c r="AN127" i="92"/>
  <c r="CA127" i="92" s="1"/>
  <c r="AN126" i="92"/>
  <c r="CA126" i="92" s="1"/>
  <c r="AM126" i="92"/>
  <c r="BZ126" i="92" s="1"/>
  <c r="AL126" i="92"/>
  <c r="BY126" i="92" s="1"/>
  <c r="AK126" i="92"/>
  <c r="BX126" i="92" s="1"/>
  <c r="AJ126" i="92"/>
  <c r="BW126" i="92" s="1"/>
  <c r="AI126" i="92"/>
  <c r="BV126" i="92" s="1"/>
  <c r="AH126" i="92"/>
  <c r="BU126" i="92" s="1"/>
  <c r="AG126" i="92"/>
  <c r="BT126" i="92" s="1"/>
  <c r="AF126" i="92"/>
  <c r="BS126" i="92" s="1"/>
  <c r="AE126" i="92"/>
  <c r="BR126" i="92" s="1"/>
  <c r="AD126" i="92"/>
  <c r="BQ126" i="92" s="1"/>
  <c r="AC126" i="92"/>
  <c r="BP126" i="92" s="1"/>
  <c r="AB126" i="92"/>
  <c r="BO126" i="92" s="1"/>
  <c r="AA126" i="92"/>
  <c r="BN126" i="92" s="1"/>
  <c r="Z126" i="92"/>
  <c r="BM126" i="92" s="1"/>
  <c r="Y126" i="92"/>
  <c r="BL126" i="92" s="1"/>
  <c r="X126" i="92"/>
  <c r="BK126" i="92" s="1"/>
  <c r="W126" i="92"/>
  <c r="BJ126" i="92" s="1"/>
  <c r="V126" i="92"/>
  <c r="BI126" i="92" s="1"/>
  <c r="U126" i="92"/>
  <c r="BH126" i="92" s="1"/>
  <c r="T126" i="92"/>
  <c r="BG126" i="92" s="1"/>
  <c r="S126" i="92"/>
  <c r="BF126" i="92" s="1"/>
  <c r="R126" i="92"/>
  <c r="BE126" i="92" s="1"/>
  <c r="Q126" i="92"/>
  <c r="BD126" i="92" s="1"/>
  <c r="P126" i="92"/>
  <c r="BC126" i="92" s="1"/>
  <c r="O126" i="92"/>
  <c r="BB126" i="92" s="1"/>
  <c r="N126" i="92"/>
  <c r="BA126" i="92" s="1"/>
  <c r="M126" i="92"/>
  <c r="AZ126" i="92" s="1"/>
  <c r="L126" i="92"/>
  <c r="AY126" i="92" s="1"/>
  <c r="K126" i="92"/>
  <c r="AX126" i="92" s="1"/>
  <c r="J126" i="92"/>
  <c r="AW126" i="92" s="1"/>
  <c r="I126" i="92"/>
  <c r="AV126" i="92" s="1"/>
  <c r="H126" i="92"/>
  <c r="AU126" i="92" s="1"/>
  <c r="G126" i="92"/>
  <c r="AT126" i="92" s="1"/>
  <c r="F126" i="92"/>
  <c r="AS126" i="92" s="1"/>
  <c r="E126" i="92"/>
  <c r="AR126" i="92" s="1"/>
  <c r="AN125" i="92"/>
  <c r="CA125" i="92" s="1"/>
  <c r="AM125" i="92"/>
  <c r="BZ125" i="92" s="1"/>
  <c r="AL125" i="92"/>
  <c r="BY125" i="92" s="1"/>
  <c r="AK125" i="92"/>
  <c r="BX125" i="92" s="1"/>
  <c r="AJ125" i="92"/>
  <c r="BW125" i="92" s="1"/>
  <c r="AI125" i="92"/>
  <c r="BV125" i="92" s="1"/>
  <c r="AH125" i="92"/>
  <c r="BU125" i="92" s="1"/>
  <c r="AG125" i="92"/>
  <c r="BT125" i="92" s="1"/>
  <c r="AF125" i="92"/>
  <c r="BS125" i="92" s="1"/>
  <c r="AE125" i="92"/>
  <c r="BR125" i="92" s="1"/>
  <c r="AD125" i="92"/>
  <c r="BQ125" i="92" s="1"/>
  <c r="AC125" i="92"/>
  <c r="BP125" i="92" s="1"/>
  <c r="AB125" i="92"/>
  <c r="BO125" i="92" s="1"/>
  <c r="AA125" i="92"/>
  <c r="BN125" i="92" s="1"/>
  <c r="Z125" i="92"/>
  <c r="BM125" i="92" s="1"/>
  <c r="Y125" i="92"/>
  <c r="BL125" i="92" s="1"/>
  <c r="X125" i="92"/>
  <c r="BK125" i="92" s="1"/>
  <c r="W125" i="92"/>
  <c r="BJ125" i="92" s="1"/>
  <c r="V125" i="92"/>
  <c r="BI125" i="92" s="1"/>
  <c r="U125" i="92"/>
  <c r="BH125" i="92" s="1"/>
  <c r="T125" i="92"/>
  <c r="BG125" i="92" s="1"/>
  <c r="S125" i="92"/>
  <c r="BF125" i="92" s="1"/>
  <c r="R125" i="92"/>
  <c r="BE125" i="92" s="1"/>
  <c r="Q125" i="92"/>
  <c r="BD125" i="92" s="1"/>
  <c r="P125" i="92"/>
  <c r="BC125" i="92" s="1"/>
  <c r="O125" i="92"/>
  <c r="BB125" i="92" s="1"/>
  <c r="N125" i="92"/>
  <c r="BA125" i="92" s="1"/>
  <c r="M125" i="92"/>
  <c r="AZ125" i="92" s="1"/>
  <c r="L125" i="92"/>
  <c r="AY125" i="92" s="1"/>
  <c r="K125" i="92"/>
  <c r="AX125" i="92" s="1"/>
  <c r="J125" i="92"/>
  <c r="AW125" i="92" s="1"/>
  <c r="I125" i="92"/>
  <c r="AV125" i="92" s="1"/>
  <c r="H125" i="92"/>
  <c r="AU125" i="92" s="1"/>
  <c r="G125" i="92"/>
  <c r="AT125" i="92" s="1"/>
  <c r="F125" i="92"/>
  <c r="AS125" i="92" s="1"/>
  <c r="E125" i="92"/>
  <c r="AR125" i="92" s="1"/>
  <c r="E127" i="92"/>
  <c r="AR127" i="92" s="1"/>
  <c r="E120" i="92"/>
  <c r="E100" i="92"/>
  <c r="E73" i="92"/>
  <c r="AR78" i="92" s="1"/>
  <c r="E45" i="92"/>
  <c r="AR51" i="92" s="1"/>
  <c r="E25" i="92"/>
  <c r="D126" i="92"/>
  <c r="AQ126" i="92" s="1"/>
  <c r="D125" i="92"/>
  <c r="AQ125" i="92" s="1"/>
  <c r="Z137" i="91"/>
  <c r="AZ137" i="91" s="1"/>
  <c r="Z138" i="91"/>
  <c r="AZ138" i="91" s="1"/>
  <c r="X138" i="91"/>
  <c r="AX138" i="91" s="1"/>
  <c r="W138" i="91"/>
  <c r="AW138" i="91" s="1"/>
  <c r="V138" i="91"/>
  <c r="AV138" i="91" s="1"/>
  <c r="U138" i="91"/>
  <c r="AU138" i="91" s="1"/>
  <c r="T138" i="91"/>
  <c r="AT138" i="91" s="1"/>
  <c r="S138" i="91"/>
  <c r="AS138" i="91" s="1"/>
  <c r="X137" i="91"/>
  <c r="AX137" i="91" s="1"/>
  <c r="W137" i="91"/>
  <c r="AW137" i="91" s="1"/>
  <c r="V137" i="91"/>
  <c r="AV137" i="91" s="1"/>
  <c r="U137" i="91"/>
  <c r="AU137" i="91" s="1"/>
  <c r="T137" i="91"/>
  <c r="AT137" i="91" s="1"/>
  <c r="S137" i="91"/>
  <c r="AS137" i="91" s="1"/>
  <c r="R138" i="91"/>
  <c r="AR138" i="91" s="1"/>
  <c r="R137" i="91"/>
  <c r="AR137" i="91" s="1"/>
  <c r="P138" i="91"/>
  <c r="AP138" i="91" s="1"/>
  <c r="O138" i="91"/>
  <c r="AO138" i="91" s="1"/>
  <c r="N138" i="91"/>
  <c r="AN138" i="91" s="1"/>
  <c r="M138" i="91"/>
  <c r="AM138" i="91" s="1"/>
  <c r="L138" i="91"/>
  <c r="AL138" i="91" s="1"/>
  <c r="K138" i="91"/>
  <c r="AK138" i="91" s="1"/>
  <c r="J138" i="91"/>
  <c r="AJ138" i="91" s="1"/>
  <c r="I138" i="91"/>
  <c r="AI138" i="91" s="1"/>
  <c r="H138" i="91"/>
  <c r="AH138" i="91" s="1"/>
  <c r="G138" i="91"/>
  <c r="AG138" i="91" s="1"/>
  <c r="F138" i="91"/>
  <c r="AF138" i="91" s="1"/>
  <c r="E138" i="91"/>
  <c r="AE138" i="91" s="1"/>
  <c r="P137" i="91"/>
  <c r="AP137" i="91" s="1"/>
  <c r="O137" i="91"/>
  <c r="AO137" i="91" s="1"/>
  <c r="N137" i="91"/>
  <c r="AN137" i="91" s="1"/>
  <c r="M137" i="91"/>
  <c r="AM137" i="91" s="1"/>
  <c r="L137" i="91"/>
  <c r="AL137" i="91" s="1"/>
  <c r="K137" i="91"/>
  <c r="AK137" i="91" s="1"/>
  <c r="J137" i="91"/>
  <c r="AJ137" i="91" s="1"/>
  <c r="I137" i="91"/>
  <c r="AI137" i="91" s="1"/>
  <c r="H137" i="91"/>
  <c r="AH137" i="91" s="1"/>
  <c r="G137" i="91"/>
  <c r="AG137" i="91" s="1"/>
  <c r="F137" i="91"/>
  <c r="AF137" i="91" s="1"/>
  <c r="E137" i="91"/>
  <c r="AE137" i="91" s="1"/>
  <c r="D138" i="91"/>
  <c r="AD138" i="91" s="1"/>
  <c r="D137" i="91"/>
  <c r="AD137" i="91" s="1"/>
  <c r="Y126" i="90"/>
  <c r="AX126" i="90" s="1"/>
  <c r="X126" i="90"/>
  <c r="AW126" i="90" s="1"/>
  <c r="W126" i="90"/>
  <c r="AV126" i="90" s="1"/>
  <c r="V126" i="90"/>
  <c r="AU126" i="90" s="1"/>
  <c r="U126" i="90"/>
  <c r="AT126" i="90" s="1"/>
  <c r="T126" i="90"/>
  <c r="AS126" i="90" s="1"/>
  <c r="S126" i="90"/>
  <c r="AR126" i="90" s="1"/>
  <c r="R126" i="90"/>
  <c r="AQ126" i="90" s="1"/>
  <c r="Q126" i="90"/>
  <c r="AP126" i="90" s="1"/>
  <c r="P126" i="90"/>
  <c r="AO126" i="90" s="1"/>
  <c r="O126" i="90"/>
  <c r="AN126" i="90" s="1"/>
  <c r="N126" i="90"/>
  <c r="AM126" i="90" s="1"/>
  <c r="M126" i="90"/>
  <c r="AL126" i="90" s="1"/>
  <c r="L126" i="90"/>
  <c r="AK126" i="90" s="1"/>
  <c r="K126" i="90"/>
  <c r="AJ126" i="90" s="1"/>
  <c r="J126" i="90"/>
  <c r="AI126" i="90" s="1"/>
  <c r="I126" i="90"/>
  <c r="AH126" i="90" s="1"/>
  <c r="H126" i="90"/>
  <c r="AG126" i="90" s="1"/>
  <c r="G126" i="90"/>
  <c r="AF126" i="90" s="1"/>
  <c r="F126" i="90"/>
  <c r="AE126" i="90" s="1"/>
  <c r="E126" i="90"/>
  <c r="AD126" i="90" s="1"/>
  <c r="Y125" i="90"/>
  <c r="AX125" i="90" s="1"/>
  <c r="X125" i="90"/>
  <c r="AW125" i="90" s="1"/>
  <c r="W125" i="90"/>
  <c r="AV125" i="90" s="1"/>
  <c r="V125" i="90"/>
  <c r="AU125" i="90" s="1"/>
  <c r="U125" i="90"/>
  <c r="AT125" i="90" s="1"/>
  <c r="T125" i="90"/>
  <c r="AS125" i="90" s="1"/>
  <c r="S125" i="90"/>
  <c r="AR125" i="90" s="1"/>
  <c r="R125" i="90"/>
  <c r="AQ125" i="90" s="1"/>
  <c r="Q125" i="90"/>
  <c r="AP125" i="90" s="1"/>
  <c r="P125" i="90"/>
  <c r="AO125" i="90" s="1"/>
  <c r="O125" i="90"/>
  <c r="AN125" i="90" s="1"/>
  <c r="N125" i="90"/>
  <c r="AM125" i="90" s="1"/>
  <c r="M125" i="90"/>
  <c r="AL125" i="90" s="1"/>
  <c r="L125" i="90"/>
  <c r="AK125" i="90" s="1"/>
  <c r="K125" i="90"/>
  <c r="AJ125" i="90" s="1"/>
  <c r="J125" i="90"/>
  <c r="AI125" i="90" s="1"/>
  <c r="I125" i="90"/>
  <c r="AH125" i="90" s="1"/>
  <c r="H125" i="90"/>
  <c r="AG125" i="90" s="1"/>
  <c r="G125" i="90"/>
  <c r="AF125" i="90" s="1"/>
  <c r="F125" i="90"/>
  <c r="AE125" i="90" s="1"/>
  <c r="E125" i="90"/>
  <c r="AD125" i="90" s="1"/>
  <c r="D126" i="90"/>
  <c r="AC126" i="90" s="1"/>
  <c r="D125" i="90"/>
  <c r="AC125" i="90" s="1"/>
  <c r="L125" i="30"/>
  <c r="X125" i="30" s="1"/>
  <c r="L126" i="30"/>
  <c r="X126" i="30" s="1"/>
  <c r="K126" i="30"/>
  <c r="W126" i="30" s="1"/>
  <c r="J126" i="30"/>
  <c r="V126" i="30" s="1"/>
  <c r="I126" i="30"/>
  <c r="U126" i="30" s="1"/>
  <c r="H126" i="30"/>
  <c r="T126" i="30" s="1"/>
  <c r="G126" i="30"/>
  <c r="S126" i="30" s="1"/>
  <c r="F126" i="30"/>
  <c r="R126" i="30" s="1"/>
  <c r="E126" i="30"/>
  <c r="Q126" i="30" s="1"/>
  <c r="K125" i="30"/>
  <c r="W125" i="30" s="1"/>
  <c r="J125" i="30"/>
  <c r="V125" i="30" s="1"/>
  <c r="I125" i="30"/>
  <c r="U125" i="30" s="1"/>
  <c r="H125" i="30"/>
  <c r="T125" i="30" s="1"/>
  <c r="G125" i="30"/>
  <c r="S125" i="30" s="1"/>
  <c r="F125" i="30"/>
  <c r="R125" i="30" s="1"/>
  <c r="E125" i="30"/>
  <c r="Q125" i="30" s="1"/>
  <c r="D125" i="30"/>
  <c r="P125" i="30" s="1"/>
  <c r="D126" i="30"/>
  <c r="P126" i="30" s="1"/>
  <c r="E63" i="38" l="1"/>
  <c r="AV63" i="38" s="1"/>
  <c r="Y138" i="91"/>
  <c r="AY138" i="91" s="1"/>
  <c r="Q138" i="91"/>
  <c r="AQ138" i="91" s="1"/>
  <c r="E124" i="92"/>
  <c r="AR124" i="92" s="1"/>
  <c r="M126" i="30"/>
  <c r="AA126" i="30" s="1"/>
  <c r="Z126" i="90"/>
  <c r="AY126" i="90" s="1"/>
  <c r="CC126" i="92"/>
  <c r="CC125" i="92"/>
  <c r="M10" i="30"/>
  <c r="M11" i="30"/>
  <c r="M12" i="30"/>
  <c r="AA12" i="30" s="1"/>
  <c r="AV57" i="38"/>
  <c r="AV54" i="38"/>
  <c r="AV51" i="38"/>
  <c r="AV48" i="38"/>
  <c r="AV44" i="38"/>
  <c r="AV41" i="38"/>
  <c r="AV38" i="38"/>
  <c r="AV35" i="38"/>
  <c r="AV31" i="38"/>
  <c r="AV28" i="38"/>
  <c r="AV25" i="38"/>
  <c r="AV22" i="38"/>
  <c r="AV18" i="38"/>
  <c r="AV15" i="38"/>
  <c r="AV12" i="38"/>
  <c r="AV9" i="38"/>
  <c r="AV7" i="38"/>
  <c r="CC10" i="92"/>
  <c r="AR123" i="92"/>
  <c r="AR121" i="92"/>
  <c r="AR120" i="92"/>
  <c r="AR117" i="92"/>
  <c r="AR111" i="92"/>
  <c r="AR108" i="92"/>
  <c r="AR105" i="92"/>
  <c r="AR103" i="92"/>
  <c r="AR101" i="92"/>
  <c r="AR100" i="92"/>
  <c r="AR97" i="92"/>
  <c r="AR91" i="92"/>
  <c r="AR88" i="92"/>
  <c r="AR85" i="92"/>
  <c r="AR76" i="92"/>
  <c r="AR74" i="92"/>
  <c r="AR73" i="92"/>
  <c r="AR70" i="92"/>
  <c r="AR64" i="92"/>
  <c r="AR61" i="92"/>
  <c r="AR58" i="92"/>
  <c r="AR48" i="92"/>
  <c r="AR46" i="92"/>
  <c r="AR45" i="92"/>
  <c r="AR42" i="92"/>
  <c r="AR36" i="92"/>
  <c r="AR33" i="92"/>
  <c r="AR30" i="92"/>
  <c r="AR28" i="92"/>
  <c r="AR26" i="92"/>
  <c r="AR25" i="92"/>
  <c r="AR22" i="92"/>
  <c r="AR16" i="92"/>
  <c r="AR13" i="92"/>
  <c r="AR10" i="92"/>
  <c r="AR8" i="92"/>
  <c r="CC122" i="92"/>
  <c r="CC121" i="92"/>
  <c r="CC102" i="92"/>
  <c r="CC101" i="92"/>
  <c r="CC75" i="92"/>
  <c r="CC74" i="92"/>
  <c r="CC47" i="92"/>
  <c r="CC46" i="92"/>
  <c r="CC27" i="92"/>
  <c r="BC138" i="91"/>
  <c r="Y137" i="91"/>
  <c r="Q137" i="91"/>
  <c r="BE129" i="91"/>
  <c r="BD129" i="91"/>
  <c r="BC129" i="91"/>
  <c r="Y128" i="91"/>
  <c r="BD128" i="91" s="1"/>
  <c r="Q128" i="91"/>
  <c r="BE107" i="91"/>
  <c r="BD107" i="91"/>
  <c r="BC107" i="91"/>
  <c r="Y106" i="91"/>
  <c r="BD106" i="91" s="1"/>
  <c r="Q106" i="91"/>
  <c r="BE78" i="91"/>
  <c r="BD78" i="91"/>
  <c r="BC78" i="91"/>
  <c r="Y77" i="91"/>
  <c r="BD77" i="91" s="1"/>
  <c r="Q77" i="91"/>
  <c r="BE48" i="91"/>
  <c r="BD48" i="91"/>
  <c r="BC48" i="91"/>
  <c r="Y47" i="91"/>
  <c r="BD47" i="91" s="1"/>
  <c r="Q47" i="91"/>
  <c r="BC47" i="91" s="1"/>
  <c r="BE27" i="91"/>
  <c r="BD27" i="91"/>
  <c r="BC27" i="91"/>
  <c r="Q28" i="91"/>
  <c r="BC28" i="91" s="1"/>
  <c r="Y28" i="91"/>
  <c r="BD28" i="91" s="1"/>
  <c r="BA126" i="90"/>
  <c r="Z125" i="90"/>
  <c r="BA122" i="90"/>
  <c r="Z121" i="90"/>
  <c r="BA121" i="90" s="1"/>
  <c r="Z123" i="90"/>
  <c r="BA123" i="90" s="1"/>
  <c r="BA102" i="90"/>
  <c r="Z101" i="90"/>
  <c r="BA101" i="90" s="1"/>
  <c r="BA75" i="90"/>
  <c r="Z74" i="90"/>
  <c r="BA74" i="90" s="1"/>
  <c r="BA47" i="90"/>
  <c r="Z46" i="90"/>
  <c r="BA46" i="90" s="1"/>
  <c r="BA27" i="90"/>
  <c r="M125" i="30"/>
  <c r="AA122" i="30"/>
  <c r="M121" i="30"/>
  <c r="AA121" i="30" s="1"/>
  <c r="AA102" i="30"/>
  <c r="M101" i="30"/>
  <c r="AA101" i="30" s="1"/>
  <c r="AA75" i="30"/>
  <c r="M74" i="30"/>
  <c r="AA74" i="30" s="1"/>
  <c r="AA47" i="30"/>
  <c r="M46" i="30"/>
  <c r="AA27" i="30"/>
  <c r="BE87" i="91"/>
  <c r="BE86" i="91"/>
  <c r="BE58" i="91"/>
  <c r="BE57" i="91"/>
  <c r="BC57" i="91"/>
  <c r="BD57" i="91"/>
  <c r="BC58" i="91"/>
  <c r="BD58" i="91"/>
  <c r="BC86" i="91"/>
  <c r="BD86" i="91"/>
  <c r="BC87" i="91"/>
  <c r="BD87" i="91"/>
  <c r="CC54" i="92"/>
  <c r="CC55" i="92"/>
  <c r="CC81" i="92"/>
  <c r="CC82" i="92"/>
  <c r="BA54" i="90"/>
  <c r="BA55" i="90"/>
  <c r="BA81" i="90"/>
  <c r="BA82" i="90"/>
  <c r="AA54" i="30"/>
  <c r="AA55" i="30"/>
  <c r="AA81" i="30"/>
  <c r="AA82" i="30"/>
  <c r="Y127" i="90"/>
  <c r="AX127" i="90" s="1"/>
  <c r="X127" i="90"/>
  <c r="AW127" i="90" s="1"/>
  <c r="W127" i="90"/>
  <c r="AV127" i="90" s="1"/>
  <c r="V127" i="90"/>
  <c r="AU127" i="90" s="1"/>
  <c r="U127" i="90"/>
  <c r="AT127" i="90" s="1"/>
  <c r="T127" i="90"/>
  <c r="AS127" i="90" s="1"/>
  <c r="S127" i="90"/>
  <c r="AR127" i="90" s="1"/>
  <c r="R127" i="90"/>
  <c r="AQ127" i="90" s="1"/>
  <c r="Q127" i="90"/>
  <c r="AP127" i="90" s="1"/>
  <c r="P127" i="90"/>
  <c r="AO127" i="90" s="1"/>
  <c r="O127" i="90"/>
  <c r="AN127" i="90" s="1"/>
  <c r="N127" i="90"/>
  <c r="AM127" i="90" s="1"/>
  <c r="M127" i="90"/>
  <c r="AL127" i="90" s="1"/>
  <c r="L127" i="90"/>
  <c r="AK127" i="90" s="1"/>
  <c r="K127" i="90"/>
  <c r="AJ127" i="90" s="1"/>
  <c r="J127" i="90"/>
  <c r="AI127" i="90" s="1"/>
  <c r="I127" i="90"/>
  <c r="H127" i="90"/>
  <c r="AG127" i="90" s="1"/>
  <c r="G127" i="90"/>
  <c r="AF127" i="90" s="1"/>
  <c r="F127" i="90"/>
  <c r="AE127" i="90" s="1"/>
  <c r="E127" i="90"/>
  <c r="AD127" i="90" s="1"/>
  <c r="D127" i="90"/>
  <c r="AC127" i="90" s="1"/>
  <c r="Z139" i="91"/>
  <c r="AZ139" i="91" s="1"/>
  <c r="X139" i="91"/>
  <c r="AX139" i="91" s="1"/>
  <c r="W139" i="91"/>
  <c r="AW139" i="91" s="1"/>
  <c r="V139" i="91"/>
  <c r="AV139" i="91" s="1"/>
  <c r="U139" i="91"/>
  <c r="AU139" i="91" s="1"/>
  <c r="T139" i="91"/>
  <c r="AT139" i="91" s="1"/>
  <c r="S139" i="91"/>
  <c r="AS139" i="91" s="1"/>
  <c r="R139" i="91"/>
  <c r="AR139" i="91" s="1"/>
  <c r="P139" i="91"/>
  <c r="AP139" i="91" s="1"/>
  <c r="O139" i="91"/>
  <c r="AO139" i="91" s="1"/>
  <c r="N139" i="91"/>
  <c r="AN139" i="91" s="1"/>
  <c r="M139" i="91"/>
  <c r="AM139" i="91" s="1"/>
  <c r="L139" i="91"/>
  <c r="AL139" i="91" s="1"/>
  <c r="K139" i="91"/>
  <c r="AK139" i="91" s="1"/>
  <c r="J139" i="91"/>
  <c r="AJ139" i="91" s="1"/>
  <c r="I139" i="91"/>
  <c r="AI139" i="91" s="1"/>
  <c r="H139" i="91"/>
  <c r="AH139" i="91" s="1"/>
  <c r="G139" i="91"/>
  <c r="AG139" i="91" s="1"/>
  <c r="F139" i="91"/>
  <c r="E139" i="91"/>
  <c r="AE139" i="91" s="1"/>
  <c r="D139" i="91"/>
  <c r="AD139" i="91" s="1"/>
  <c r="AM127" i="92"/>
  <c r="BZ127" i="92" s="1"/>
  <c r="AL127" i="92"/>
  <c r="BY127" i="92" s="1"/>
  <c r="AK127" i="92"/>
  <c r="BX127" i="92" s="1"/>
  <c r="AJ127" i="92"/>
  <c r="BW127" i="92" s="1"/>
  <c r="AI127" i="92"/>
  <c r="BV127" i="92" s="1"/>
  <c r="AH127" i="92"/>
  <c r="BU127" i="92" s="1"/>
  <c r="AG127" i="92"/>
  <c r="BT127" i="92" s="1"/>
  <c r="AF127" i="92"/>
  <c r="BS127" i="92" s="1"/>
  <c r="AE127" i="92"/>
  <c r="BR127" i="92" s="1"/>
  <c r="AD127" i="92"/>
  <c r="BQ127" i="92" s="1"/>
  <c r="AC127" i="92"/>
  <c r="BP127" i="92" s="1"/>
  <c r="AB127" i="92"/>
  <c r="BO127" i="92" s="1"/>
  <c r="AA127" i="92"/>
  <c r="BN127" i="92" s="1"/>
  <c r="Z127" i="92"/>
  <c r="BM127" i="92" s="1"/>
  <c r="Y127" i="92"/>
  <c r="BL127" i="92" s="1"/>
  <c r="X127" i="92"/>
  <c r="BK127" i="92" s="1"/>
  <c r="W127" i="92"/>
  <c r="BJ127" i="92" s="1"/>
  <c r="V127" i="92"/>
  <c r="BI127" i="92" s="1"/>
  <c r="U127" i="92"/>
  <c r="BH127" i="92" s="1"/>
  <c r="T127" i="92"/>
  <c r="BG127" i="92" s="1"/>
  <c r="S127" i="92"/>
  <c r="BF127" i="92" s="1"/>
  <c r="R127" i="92"/>
  <c r="BE127" i="92" s="1"/>
  <c r="Q127" i="92"/>
  <c r="BD127" i="92" s="1"/>
  <c r="P127" i="92"/>
  <c r="BC127" i="92" s="1"/>
  <c r="O127" i="92"/>
  <c r="BB127" i="92" s="1"/>
  <c r="N127" i="92"/>
  <c r="BA127" i="92" s="1"/>
  <c r="M127" i="92"/>
  <c r="AZ127" i="92" s="1"/>
  <c r="L127" i="92"/>
  <c r="AY127" i="92" s="1"/>
  <c r="K127" i="92"/>
  <c r="AX127" i="92" s="1"/>
  <c r="J127" i="92"/>
  <c r="AW127" i="92" s="1"/>
  <c r="I127" i="92"/>
  <c r="AV127" i="92" s="1"/>
  <c r="H127" i="92"/>
  <c r="AU127" i="92" s="1"/>
  <c r="G127" i="92"/>
  <c r="AT127" i="92" s="1"/>
  <c r="F127" i="92"/>
  <c r="AS127" i="92" s="1"/>
  <c r="D127" i="92"/>
  <c r="AQ127" i="92" s="1"/>
  <c r="X127" i="30"/>
  <c r="K127" i="30"/>
  <c r="W127" i="30" s="1"/>
  <c r="J127" i="30"/>
  <c r="V127" i="30" s="1"/>
  <c r="I127" i="30"/>
  <c r="U127" i="30" s="1"/>
  <c r="H127" i="30"/>
  <c r="T127" i="30" s="1"/>
  <c r="G127" i="30"/>
  <c r="F127" i="30"/>
  <c r="R127" i="30" s="1"/>
  <c r="E127" i="30"/>
  <c r="Q127" i="30" s="1"/>
  <c r="D127" i="30"/>
  <c r="AQ31" i="38"/>
  <c r="AP31" i="38"/>
  <c r="CG31" i="38" s="1"/>
  <c r="AO31" i="38"/>
  <c r="CF31" i="38" s="1"/>
  <c r="AN31" i="38"/>
  <c r="CE31" i="38" s="1"/>
  <c r="AM31" i="38"/>
  <c r="CD31" i="38" s="1"/>
  <c r="AL31" i="38"/>
  <c r="CC31" i="38" s="1"/>
  <c r="AK31" i="38"/>
  <c r="CB31" i="38" s="1"/>
  <c r="AJ31" i="38"/>
  <c r="CA31" i="38" s="1"/>
  <c r="AI31" i="38"/>
  <c r="BZ31" i="38" s="1"/>
  <c r="AH31" i="38"/>
  <c r="BY31" i="38" s="1"/>
  <c r="AG31" i="38"/>
  <c r="BX31" i="38" s="1"/>
  <c r="AF31" i="38"/>
  <c r="BW31" i="38" s="1"/>
  <c r="AE31" i="38"/>
  <c r="BV31" i="38" s="1"/>
  <c r="AD31" i="38"/>
  <c r="BU31" i="38" s="1"/>
  <c r="AC31" i="38"/>
  <c r="BT31" i="38" s="1"/>
  <c r="AB31" i="38"/>
  <c r="BS31" i="38" s="1"/>
  <c r="AA31" i="38"/>
  <c r="BR31" i="38" s="1"/>
  <c r="Z31" i="38"/>
  <c r="BQ31" i="38" s="1"/>
  <c r="Y31" i="38"/>
  <c r="BP31" i="38" s="1"/>
  <c r="X31" i="38"/>
  <c r="BO31" i="38" s="1"/>
  <c r="W31" i="38"/>
  <c r="BN31" i="38" s="1"/>
  <c r="V31" i="38"/>
  <c r="BM31" i="38" s="1"/>
  <c r="U31" i="38"/>
  <c r="BL31" i="38" s="1"/>
  <c r="T31" i="38"/>
  <c r="BK31" i="38" s="1"/>
  <c r="S31" i="38"/>
  <c r="BJ31" i="38" s="1"/>
  <c r="R31" i="38"/>
  <c r="BI31" i="38" s="1"/>
  <c r="Q31" i="38"/>
  <c r="BH31" i="38" s="1"/>
  <c r="P31" i="38"/>
  <c r="BG31" i="38" s="1"/>
  <c r="O31" i="38"/>
  <c r="BF31" i="38" s="1"/>
  <c r="N31" i="38"/>
  <c r="BE31" i="38" s="1"/>
  <c r="M31" i="38"/>
  <c r="L31" i="38"/>
  <c r="BC31" i="38" s="1"/>
  <c r="K31" i="38"/>
  <c r="BB31" i="38" s="1"/>
  <c r="J31" i="38"/>
  <c r="BA31" i="38" s="1"/>
  <c r="I31" i="38"/>
  <c r="AZ31" i="38" s="1"/>
  <c r="H31" i="38"/>
  <c r="AY31" i="38" s="1"/>
  <c r="G31" i="38"/>
  <c r="AX31" i="38" s="1"/>
  <c r="F31" i="38"/>
  <c r="AW31" i="38" s="1"/>
  <c r="D31" i="38"/>
  <c r="AU31" i="38" s="1"/>
  <c r="AR30" i="38"/>
  <c r="CK30" i="38" s="1"/>
  <c r="AR29" i="38"/>
  <c r="CK29" i="38" s="1"/>
  <c r="CH28" i="38"/>
  <c r="CG28" i="38"/>
  <c r="CF28" i="38"/>
  <c r="CE28" i="38"/>
  <c r="CD28" i="38"/>
  <c r="CC28" i="38"/>
  <c r="CB28" i="38"/>
  <c r="CA28" i="38"/>
  <c r="BZ28" i="38"/>
  <c r="BY28" i="38"/>
  <c r="BX28" i="38"/>
  <c r="BW28" i="38"/>
  <c r="BV28" i="38"/>
  <c r="BU28" i="38"/>
  <c r="BT28" i="38"/>
  <c r="BS28" i="38"/>
  <c r="BR28" i="38"/>
  <c r="BQ28" i="38"/>
  <c r="BP28" i="38"/>
  <c r="BO28" i="38"/>
  <c r="BN28" i="38"/>
  <c r="BM28" i="38"/>
  <c r="BL28" i="38"/>
  <c r="BK28" i="38"/>
  <c r="BJ28" i="38"/>
  <c r="BI28" i="38"/>
  <c r="BH28" i="38"/>
  <c r="BG28" i="38"/>
  <c r="BF28" i="38"/>
  <c r="BE28" i="38"/>
  <c r="BD28" i="38"/>
  <c r="BC28" i="38"/>
  <c r="BB28" i="38"/>
  <c r="BA28" i="38"/>
  <c r="AZ28" i="38"/>
  <c r="AY28" i="38"/>
  <c r="AX28" i="38"/>
  <c r="AW28" i="38"/>
  <c r="AU28" i="38"/>
  <c r="AR28" i="38"/>
  <c r="CK28" i="38" s="1"/>
  <c r="AR27" i="38"/>
  <c r="CK27" i="38" s="1"/>
  <c r="AR26" i="38"/>
  <c r="CK26" i="38" s="1"/>
  <c r="CH25" i="38"/>
  <c r="CG25" i="38"/>
  <c r="CF25" i="38"/>
  <c r="CE25" i="38"/>
  <c r="CD25" i="38"/>
  <c r="CC25" i="38"/>
  <c r="CB25" i="38"/>
  <c r="CA25" i="38"/>
  <c r="BZ25" i="38"/>
  <c r="BY25" i="38"/>
  <c r="BX25" i="38"/>
  <c r="BW25" i="38"/>
  <c r="BV25" i="38"/>
  <c r="BU25" i="38"/>
  <c r="BT25" i="38"/>
  <c r="BS25" i="38"/>
  <c r="BR25" i="38"/>
  <c r="BQ25" i="38"/>
  <c r="BP25" i="38"/>
  <c r="BO25" i="38"/>
  <c r="BN25" i="38"/>
  <c r="BM25" i="38"/>
  <c r="BL25" i="38"/>
  <c r="BK25" i="38"/>
  <c r="BJ25" i="38"/>
  <c r="BI25" i="38"/>
  <c r="BH25" i="38"/>
  <c r="BG25" i="38"/>
  <c r="BF25" i="38"/>
  <c r="BE25" i="38"/>
  <c r="BD25" i="38"/>
  <c r="BC25" i="38"/>
  <c r="BB25" i="38"/>
  <c r="BA25" i="38"/>
  <c r="AZ25" i="38"/>
  <c r="AY25" i="38"/>
  <c r="AX25" i="38"/>
  <c r="AW25" i="38"/>
  <c r="AU25" i="38"/>
  <c r="AR25" i="38"/>
  <c r="CK25" i="38" s="1"/>
  <c r="AR24" i="38"/>
  <c r="CK24" i="38" s="1"/>
  <c r="AR23" i="38"/>
  <c r="CK23" i="38" s="1"/>
  <c r="CH22" i="38"/>
  <c r="CG22" i="38"/>
  <c r="CF22" i="38"/>
  <c r="CE22" i="38"/>
  <c r="CD22" i="38"/>
  <c r="CC22" i="38"/>
  <c r="CB22" i="38"/>
  <c r="CA22" i="38"/>
  <c r="BZ22" i="38"/>
  <c r="BY22" i="38"/>
  <c r="BX22" i="38"/>
  <c r="BW22" i="38"/>
  <c r="BV22" i="38"/>
  <c r="BU22" i="38"/>
  <c r="BT22" i="38"/>
  <c r="BS22" i="38"/>
  <c r="BR22" i="38"/>
  <c r="BQ22" i="38"/>
  <c r="BP22" i="38"/>
  <c r="BO22" i="38"/>
  <c r="BN22" i="38"/>
  <c r="BM22" i="38"/>
  <c r="BL22" i="38"/>
  <c r="BK22" i="38"/>
  <c r="BJ22" i="38"/>
  <c r="BI22" i="38"/>
  <c r="BH22" i="38"/>
  <c r="BG22" i="38"/>
  <c r="BF22" i="38"/>
  <c r="BE22" i="38"/>
  <c r="BD22" i="38"/>
  <c r="BC22" i="38"/>
  <c r="BB22" i="38"/>
  <c r="BA22" i="38"/>
  <c r="AZ22" i="38"/>
  <c r="AY22" i="38"/>
  <c r="AX22" i="38"/>
  <c r="AW22" i="38"/>
  <c r="AU22" i="38"/>
  <c r="AR22" i="38"/>
  <c r="CK22" i="38" s="1"/>
  <c r="T7" i="95"/>
  <c r="Y45" i="95"/>
  <c r="W45" i="95"/>
  <c r="V25" i="91"/>
  <c r="V46" i="91"/>
  <c r="V76" i="91"/>
  <c r="V105" i="91"/>
  <c r="AV106" i="91" s="1"/>
  <c r="V127" i="91"/>
  <c r="AV128" i="91" s="1"/>
  <c r="Y123" i="91"/>
  <c r="Q123" i="91"/>
  <c r="Y101" i="91"/>
  <c r="Q101" i="91"/>
  <c r="Y72" i="91"/>
  <c r="Q72" i="91"/>
  <c r="Y42" i="91"/>
  <c r="Q42" i="91"/>
  <c r="Z49" i="90"/>
  <c r="BA49" i="90" s="1"/>
  <c r="Q111" i="30"/>
  <c r="R111" i="30"/>
  <c r="S111" i="30"/>
  <c r="T111" i="30"/>
  <c r="U111" i="30"/>
  <c r="V111" i="30"/>
  <c r="W111" i="30"/>
  <c r="X111" i="30"/>
  <c r="P111" i="30"/>
  <c r="Q91" i="30"/>
  <c r="R91" i="30"/>
  <c r="S91" i="30"/>
  <c r="T91" i="30"/>
  <c r="U91" i="30"/>
  <c r="V91" i="30"/>
  <c r="W91" i="30"/>
  <c r="X91" i="30"/>
  <c r="P91" i="30"/>
  <c r="Q64" i="30"/>
  <c r="R64" i="30"/>
  <c r="S64" i="30"/>
  <c r="T64" i="30"/>
  <c r="U64" i="30"/>
  <c r="V64" i="30"/>
  <c r="W64" i="30"/>
  <c r="X64" i="30"/>
  <c r="P64" i="30"/>
  <c r="Q36" i="30"/>
  <c r="R36" i="30"/>
  <c r="S36" i="30"/>
  <c r="T36" i="30"/>
  <c r="U36" i="30"/>
  <c r="V36" i="30"/>
  <c r="W36" i="30"/>
  <c r="X36" i="30"/>
  <c r="P36" i="30"/>
  <c r="R25" i="91"/>
  <c r="AR25" i="91" s="1"/>
  <c r="R46" i="91"/>
  <c r="AR46" i="91" s="1"/>
  <c r="R76" i="91"/>
  <c r="AR79" i="91" s="1"/>
  <c r="R105" i="91"/>
  <c r="AR106" i="91" s="1"/>
  <c r="S25" i="91"/>
  <c r="S46" i="91"/>
  <c r="AS54" i="91" s="1"/>
  <c r="S76" i="91"/>
  <c r="S105" i="91"/>
  <c r="AS106" i="91" s="1"/>
  <c r="T25" i="91"/>
  <c r="T46" i="91"/>
  <c r="AT54" i="91" s="1"/>
  <c r="T76" i="91"/>
  <c r="AT79" i="91" s="1"/>
  <c r="T105" i="91"/>
  <c r="AT106" i="91" s="1"/>
  <c r="U25" i="91"/>
  <c r="AU25" i="91" s="1"/>
  <c r="U46" i="91"/>
  <c r="U76" i="91"/>
  <c r="AU83" i="91" s="1"/>
  <c r="U105" i="91"/>
  <c r="W25" i="91"/>
  <c r="AW25" i="91" s="1"/>
  <c r="W46" i="91"/>
  <c r="AW46" i="91" s="1"/>
  <c r="W76" i="91"/>
  <c r="AW76" i="91" s="1"/>
  <c r="W105" i="91"/>
  <c r="AW108" i="91" s="1"/>
  <c r="X25" i="91"/>
  <c r="AX25" i="91" s="1"/>
  <c r="X46" i="91"/>
  <c r="X76" i="91"/>
  <c r="AX83" i="91" s="1"/>
  <c r="X105" i="91"/>
  <c r="AX106" i="91" s="1"/>
  <c r="AD26" i="91"/>
  <c r="D46" i="91"/>
  <c r="AD49" i="91" s="1"/>
  <c r="D76" i="91"/>
  <c r="AD79" i="91" s="1"/>
  <c r="D105" i="91"/>
  <c r="AD106" i="91" s="1"/>
  <c r="D127" i="91"/>
  <c r="AD128" i="91" s="1"/>
  <c r="E25" i="91"/>
  <c r="AE26" i="91" s="1"/>
  <c r="E46" i="91"/>
  <c r="AE46" i="91" s="1"/>
  <c r="E76" i="91"/>
  <c r="E105" i="91"/>
  <c r="AE106" i="91" s="1"/>
  <c r="F25" i="91"/>
  <c r="AF25" i="91" s="1"/>
  <c r="F46" i="91"/>
  <c r="AF54" i="91" s="1"/>
  <c r="F76" i="91"/>
  <c r="AF83" i="91" s="1"/>
  <c r="F105" i="91"/>
  <c r="AF106" i="91" s="1"/>
  <c r="G25" i="91"/>
  <c r="G46" i="91"/>
  <c r="AG54" i="91" s="1"/>
  <c r="G76" i="91"/>
  <c r="G105" i="91"/>
  <c r="AG106" i="91" s="1"/>
  <c r="H25" i="91"/>
  <c r="AH25" i="91" s="1"/>
  <c r="H46" i="91"/>
  <c r="AH54" i="91" s="1"/>
  <c r="H76" i="91"/>
  <c r="AH79" i="91" s="1"/>
  <c r="H105" i="91"/>
  <c r="AH106" i="91" s="1"/>
  <c r="I25" i="91"/>
  <c r="AI25" i="91" s="1"/>
  <c r="I46" i="91"/>
  <c r="AI46" i="91" s="1"/>
  <c r="I76" i="91"/>
  <c r="AI83" i="91" s="1"/>
  <c r="I105" i="91"/>
  <c r="AI106" i="91" s="1"/>
  <c r="J25" i="91"/>
  <c r="J46" i="91"/>
  <c r="AJ46" i="91" s="1"/>
  <c r="J76" i="91"/>
  <c r="AJ79" i="91" s="1"/>
  <c r="J105" i="91"/>
  <c r="AJ105" i="91" s="1"/>
  <c r="K25" i="91"/>
  <c r="AK25" i="91" s="1"/>
  <c r="K46" i="91"/>
  <c r="AK49" i="91" s="1"/>
  <c r="K76" i="91"/>
  <c r="AK83" i="91" s="1"/>
  <c r="K105" i="91"/>
  <c r="AK106" i="91" s="1"/>
  <c r="L25" i="91"/>
  <c r="AL26" i="91" s="1"/>
  <c r="L46" i="91"/>
  <c r="AL54" i="91" s="1"/>
  <c r="L76" i="91"/>
  <c r="AL83" i="91" s="1"/>
  <c r="L105" i="91"/>
  <c r="M25" i="91"/>
  <c r="M46" i="91"/>
  <c r="AM54" i="91" s="1"/>
  <c r="M76" i="91"/>
  <c r="M105" i="91"/>
  <c r="AM106" i="91" s="1"/>
  <c r="N25" i="91"/>
  <c r="AN25" i="91" s="1"/>
  <c r="N46" i="91"/>
  <c r="AN54" i="91" s="1"/>
  <c r="N76" i="91"/>
  <c r="AN79" i="91" s="1"/>
  <c r="N105" i="91"/>
  <c r="AN106" i="91" s="1"/>
  <c r="O25" i="91"/>
  <c r="O46" i="91"/>
  <c r="AO54" i="91" s="1"/>
  <c r="O76" i="91"/>
  <c r="O105" i="91"/>
  <c r="AO108" i="91" s="1"/>
  <c r="P25" i="91"/>
  <c r="P46" i="91"/>
  <c r="AP54" i="91" s="1"/>
  <c r="P76" i="91"/>
  <c r="AP76" i="91" s="1"/>
  <c r="P105" i="91"/>
  <c r="AP106" i="91" s="1"/>
  <c r="Z25" i="91"/>
  <c r="Z46" i="91"/>
  <c r="AZ54" i="91" s="1"/>
  <c r="Z76" i="91"/>
  <c r="Z105" i="91"/>
  <c r="AZ106" i="91" s="1"/>
  <c r="Y108" i="91"/>
  <c r="Q108" i="91"/>
  <c r="BC108" i="91" s="1"/>
  <c r="Y104" i="91"/>
  <c r="BD104" i="91" s="1"/>
  <c r="Q104" i="91"/>
  <c r="Y103" i="91"/>
  <c r="BD103" i="91" s="1"/>
  <c r="Q103" i="91"/>
  <c r="BC103" i="91" s="1"/>
  <c r="Y102" i="91"/>
  <c r="Q102" i="91"/>
  <c r="BC102" i="91" s="1"/>
  <c r="Y100" i="91"/>
  <c r="BD100" i="91" s="1"/>
  <c r="Q100" i="91"/>
  <c r="BC100" i="91" s="1"/>
  <c r="Y99" i="91"/>
  <c r="BD99" i="91" s="1"/>
  <c r="Q99" i="91"/>
  <c r="BC99" i="91" s="1"/>
  <c r="Y94" i="91"/>
  <c r="Q94" i="91"/>
  <c r="BC94" i="91" s="1"/>
  <c r="Y93" i="91"/>
  <c r="BD93" i="91" s="1"/>
  <c r="Q93" i="91"/>
  <c r="BC93" i="91" s="1"/>
  <c r="Y92" i="91"/>
  <c r="BD92" i="91" s="1"/>
  <c r="Q92" i="91"/>
  <c r="BC92" i="91" s="1"/>
  <c r="Q91" i="91"/>
  <c r="Y91" i="91"/>
  <c r="BD91" i="91" s="1"/>
  <c r="Q90" i="91"/>
  <c r="BC90" i="91" s="1"/>
  <c r="Y90" i="91"/>
  <c r="Q88" i="91"/>
  <c r="Y88" i="91"/>
  <c r="BD88" i="91" s="1"/>
  <c r="Q85" i="91"/>
  <c r="BC85" i="91" s="1"/>
  <c r="Y85" i="91"/>
  <c r="BD85" i="91" s="1"/>
  <c r="Q74" i="91"/>
  <c r="Y74" i="91"/>
  <c r="BD74" i="91" s="1"/>
  <c r="Q73" i="91"/>
  <c r="BC73" i="91" s="1"/>
  <c r="Y73" i="91"/>
  <c r="BD73" i="91" s="1"/>
  <c r="Q71" i="91"/>
  <c r="BC71" i="91" s="1"/>
  <c r="Y71" i="91"/>
  <c r="BD71" i="91" s="1"/>
  <c r="Q70" i="91"/>
  <c r="BC70" i="91" s="1"/>
  <c r="Y70" i="91"/>
  <c r="BD70" i="91" s="1"/>
  <c r="Q69" i="91"/>
  <c r="BC69" i="91" s="1"/>
  <c r="Y69" i="91"/>
  <c r="BD69" i="91" s="1"/>
  <c r="Q68" i="91"/>
  <c r="BC68" i="91" s="1"/>
  <c r="Y68" i="91"/>
  <c r="BD68" i="91" s="1"/>
  <c r="Q67" i="91"/>
  <c r="BC67" i="91" s="1"/>
  <c r="Y67" i="91"/>
  <c r="BD67" i="91" s="1"/>
  <c r="Q66" i="91"/>
  <c r="BC66" i="91" s="1"/>
  <c r="Y66" i="91"/>
  <c r="BD66" i="91" s="1"/>
  <c r="Q49" i="91"/>
  <c r="BC49" i="91" s="1"/>
  <c r="Y49" i="91"/>
  <c r="Q45" i="91"/>
  <c r="BC45" i="91" s="1"/>
  <c r="Y45" i="91"/>
  <c r="BD45" i="91" s="1"/>
  <c r="Q44" i="91"/>
  <c r="Y44" i="91"/>
  <c r="BD44" i="91" s="1"/>
  <c r="Q43" i="91"/>
  <c r="BC43" i="91" s="1"/>
  <c r="Y43" i="91"/>
  <c r="BD43" i="91" s="1"/>
  <c r="Q33" i="91"/>
  <c r="BC33" i="91" s="1"/>
  <c r="Y33" i="91"/>
  <c r="BD33" i="91" s="1"/>
  <c r="Q32" i="91"/>
  <c r="Y32" i="91"/>
  <c r="Q31" i="91"/>
  <c r="BC31" i="91" s="1"/>
  <c r="Y31" i="91"/>
  <c r="BD31" i="91" s="1"/>
  <c r="Q26" i="91"/>
  <c r="BC26" i="91" s="1"/>
  <c r="Y26" i="91"/>
  <c r="L25" i="30"/>
  <c r="X28" i="30" s="1"/>
  <c r="Q24" i="91"/>
  <c r="Y24" i="91"/>
  <c r="BD24" i="91" s="1"/>
  <c r="Q23" i="91"/>
  <c r="BC23" i="91" s="1"/>
  <c r="Y23" i="91"/>
  <c r="BD23" i="91" s="1"/>
  <c r="Q18" i="91"/>
  <c r="BC18" i="91" s="1"/>
  <c r="Y18" i="91"/>
  <c r="BD18" i="91" s="1"/>
  <c r="Q17" i="91"/>
  <c r="BC17" i="91" s="1"/>
  <c r="Y17" i="91"/>
  <c r="BD17" i="91" s="1"/>
  <c r="Q16" i="91"/>
  <c r="BC16" i="91" s="1"/>
  <c r="Y16" i="91"/>
  <c r="BD16" i="91" s="1"/>
  <c r="Q15" i="91"/>
  <c r="BC15" i="91" s="1"/>
  <c r="Y15" i="91"/>
  <c r="BD15" i="91" s="1"/>
  <c r="Q14" i="91"/>
  <c r="BC14" i="91" s="1"/>
  <c r="Y14" i="91"/>
  <c r="BD14" i="91" s="1"/>
  <c r="Q13" i="91"/>
  <c r="BC13" i="91" s="1"/>
  <c r="Y13" i="91"/>
  <c r="BD13" i="91" s="1"/>
  <c r="Q12" i="91"/>
  <c r="BC12" i="91" s="1"/>
  <c r="Y12" i="91"/>
  <c r="BD12" i="91" s="1"/>
  <c r="Q11" i="91"/>
  <c r="BC11" i="91" s="1"/>
  <c r="Y11" i="91"/>
  <c r="BD11" i="91" s="1"/>
  <c r="Q10" i="91"/>
  <c r="BC10" i="91" s="1"/>
  <c r="Y10" i="91"/>
  <c r="BD10" i="91" s="1"/>
  <c r="R127" i="91"/>
  <c r="AR128" i="91" s="1"/>
  <c r="S127" i="91"/>
  <c r="AS128" i="91" s="1"/>
  <c r="T127" i="91"/>
  <c r="U127" i="91"/>
  <c r="AU127" i="91" s="1"/>
  <c r="W127" i="91"/>
  <c r="X127" i="91"/>
  <c r="AX128" i="91" s="1"/>
  <c r="E127" i="91"/>
  <c r="AE128" i="91" s="1"/>
  <c r="F127" i="91"/>
  <c r="AF130" i="91" s="1"/>
  <c r="G127" i="91"/>
  <c r="AG128" i="91" s="1"/>
  <c r="H127" i="91"/>
  <c r="AH127" i="91" s="1"/>
  <c r="I127" i="91"/>
  <c r="AI128" i="91" s="1"/>
  <c r="J127" i="91"/>
  <c r="AJ128" i="91" s="1"/>
  <c r="K127" i="91"/>
  <c r="AK128" i="91" s="1"/>
  <c r="L127" i="91"/>
  <c r="AL128" i="91" s="1"/>
  <c r="M127" i="91"/>
  <c r="AM128" i="91" s="1"/>
  <c r="N127" i="91"/>
  <c r="O127" i="91"/>
  <c r="AO130" i="91" s="1"/>
  <c r="P127" i="91"/>
  <c r="AP130" i="91" s="1"/>
  <c r="Z127" i="91"/>
  <c r="AZ130" i="91" s="1"/>
  <c r="Y130" i="91"/>
  <c r="Q130" i="91"/>
  <c r="BC130" i="91" s="1"/>
  <c r="AU108" i="91"/>
  <c r="AG108" i="91"/>
  <c r="Q79" i="91"/>
  <c r="BC79" i="91" s="1"/>
  <c r="Y79" i="91"/>
  <c r="BD79" i="91" s="1"/>
  <c r="D25" i="30"/>
  <c r="P25" i="30" s="1"/>
  <c r="CC112" i="92"/>
  <c r="CC113" i="92"/>
  <c r="CC114" i="92"/>
  <c r="CC115" i="92"/>
  <c r="CC116" i="92"/>
  <c r="CC92" i="92"/>
  <c r="CC93" i="92"/>
  <c r="CC94" i="92"/>
  <c r="CC95" i="92"/>
  <c r="CC96" i="92"/>
  <c r="CC65" i="92"/>
  <c r="CC66" i="92"/>
  <c r="CC67" i="92"/>
  <c r="CC68" i="92"/>
  <c r="CC69" i="92"/>
  <c r="CC37" i="92"/>
  <c r="CC38" i="92"/>
  <c r="CC39" i="92"/>
  <c r="CC40" i="92"/>
  <c r="CC41" i="92"/>
  <c r="CC17" i="92"/>
  <c r="CC18" i="92"/>
  <c r="CC19" i="92"/>
  <c r="CC20" i="92"/>
  <c r="CC21" i="92"/>
  <c r="Y126" i="91"/>
  <c r="BD126" i="91" s="1"/>
  <c r="Q126" i="91"/>
  <c r="BC126" i="91" s="1"/>
  <c r="Y125" i="91"/>
  <c r="BD125" i="91" s="1"/>
  <c r="Q125" i="91"/>
  <c r="BC125" i="91" s="1"/>
  <c r="Y124" i="91"/>
  <c r="BD124" i="91" s="1"/>
  <c r="Q124" i="91"/>
  <c r="BC124" i="91" s="1"/>
  <c r="Y122" i="91"/>
  <c r="BD122" i="91" s="1"/>
  <c r="Q122" i="91"/>
  <c r="BC122" i="91" s="1"/>
  <c r="Y121" i="91"/>
  <c r="BD121" i="91" s="1"/>
  <c r="Q121" i="91"/>
  <c r="BC121" i="91" s="1"/>
  <c r="Y120" i="91"/>
  <c r="Q120" i="91"/>
  <c r="BC120" i="91" s="1"/>
  <c r="Y119" i="91"/>
  <c r="BD119" i="91" s="1"/>
  <c r="Q119" i="91"/>
  <c r="BC119" i="91" s="1"/>
  <c r="Y118" i="91"/>
  <c r="BD118" i="91" s="1"/>
  <c r="Q118" i="91"/>
  <c r="BC118" i="91" s="1"/>
  <c r="Y117" i="91"/>
  <c r="BD117" i="91" s="1"/>
  <c r="Q117" i="91"/>
  <c r="BC117" i="91" s="1"/>
  <c r="Y116" i="91"/>
  <c r="BD116" i="91" s="1"/>
  <c r="Q116" i="91"/>
  <c r="BC116" i="91" s="1"/>
  <c r="Y115" i="91"/>
  <c r="BD115" i="91" s="1"/>
  <c r="Q115" i="91"/>
  <c r="BC115" i="91" s="1"/>
  <c r="Y114" i="91"/>
  <c r="Q114" i="91"/>
  <c r="BC114" i="91" s="1"/>
  <c r="Y113" i="91"/>
  <c r="BD113" i="91" s="1"/>
  <c r="Q113" i="91"/>
  <c r="BC113" i="91" s="1"/>
  <c r="Y112" i="91"/>
  <c r="BD112" i="91" s="1"/>
  <c r="Q112" i="91"/>
  <c r="Y98" i="91"/>
  <c r="BD98" i="91" s="1"/>
  <c r="Q98" i="91"/>
  <c r="BC98" i="91" s="1"/>
  <c r="Y97" i="91"/>
  <c r="BD97" i="91" s="1"/>
  <c r="Q97" i="91"/>
  <c r="BC97" i="91" s="1"/>
  <c r="Y96" i="91"/>
  <c r="BD96" i="91" s="1"/>
  <c r="Q96" i="91"/>
  <c r="BC96" i="91" s="1"/>
  <c r="Y95" i="91"/>
  <c r="BD95" i="91" s="1"/>
  <c r="Q95" i="91"/>
  <c r="BC95" i="91" s="1"/>
  <c r="Q75" i="91"/>
  <c r="Y75" i="91"/>
  <c r="Q65" i="91"/>
  <c r="Y65" i="91"/>
  <c r="BD65" i="91" s="1"/>
  <c r="Q64" i="91"/>
  <c r="BC64" i="91" s="1"/>
  <c r="Y64" i="91"/>
  <c r="BD64" i="91" s="1"/>
  <c r="Q63" i="91"/>
  <c r="BC63" i="91" s="1"/>
  <c r="Y63" i="91"/>
  <c r="BD63" i="91" s="1"/>
  <c r="Q62" i="91"/>
  <c r="BC62" i="91" s="1"/>
  <c r="Y62" i="91"/>
  <c r="BD62" i="91" s="1"/>
  <c r="Q61" i="91"/>
  <c r="Y61" i="91"/>
  <c r="BD61" i="91" s="1"/>
  <c r="Q59" i="91"/>
  <c r="BC59" i="91" s="1"/>
  <c r="Y59" i="91"/>
  <c r="BD59" i="91" s="1"/>
  <c r="Q56" i="91"/>
  <c r="BC56" i="91" s="1"/>
  <c r="Y56" i="91"/>
  <c r="BD56" i="91" s="1"/>
  <c r="Q41" i="91"/>
  <c r="Y41" i="91"/>
  <c r="BD41" i="91" s="1"/>
  <c r="Q40" i="91"/>
  <c r="BC40" i="91" s="1"/>
  <c r="Y40" i="91"/>
  <c r="BD40" i="91" s="1"/>
  <c r="Q39" i="91"/>
  <c r="BC39" i="91" s="1"/>
  <c r="Y39" i="91"/>
  <c r="BD39" i="91" s="1"/>
  <c r="Q38" i="91"/>
  <c r="BC38" i="91" s="1"/>
  <c r="Y38" i="91"/>
  <c r="BD38" i="91" s="1"/>
  <c r="Q37" i="91"/>
  <c r="BC37" i="91" s="1"/>
  <c r="Y37" i="91"/>
  <c r="BD37" i="91" s="1"/>
  <c r="Q36" i="91"/>
  <c r="BC36" i="91" s="1"/>
  <c r="Y36" i="91"/>
  <c r="BD36" i="91" s="1"/>
  <c r="Q35" i="91"/>
  <c r="BC35" i="91" s="1"/>
  <c r="Y35" i="91"/>
  <c r="BD35" i="91" s="1"/>
  <c r="Q34" i="91"/>
  <c r="BC34" i="91" s="1"/>
  <c r="Y34" i="91"/>
  <c r="BD34" i="91" s="1"/>
  <c r="M28" i="30"/>
  <c r="AA28" i="30" s="1"/>
  <c r="M26" i="30"/>
  <c r="AA26" i="30" s="1"/>
  <c r="Q22" i="91"/>
  <c r="BC22" i="91" s="1"/>
  <c r="Y22" i="91"/>
  <c r="BD22" i="91" s="1"/>
  <c r="Q21" i="91"/>
  <c r="BC21" i="91" s="1"/>
  <c r="Y21" i="91"/>
  <c r="BD21" i="91" s="1"/>
  <c r="Q20" i="91"/>
  <c r="BC20" i="91" s="1"/>
  <c r="Y20" i="91"/>
  <c r="Q19" i="91"/>
  <c r="BC19" i="91" s="1"/>
  <c r="Y19" i="91"/>
  <c r="BD19" i="91" s="1"/>
  <c r="P10" i="30"/>
  <c r="X10" i="30"/>
  <c r="AD10" i="91"/>
  <c r="AE10" i="91"/>
  <c r="AF10" i="91"/>
  <c r="AG10" i="91"/>
  <c r="AH10" i="91"/>
  <c r="AI10" i="91"/>
  <c r="AJ10" i="91"/>
  <c r="AK10" i="91"/>
  <c r="AL10" i="91"/>
  <c r="AM10" i="91"/>
  <c r="AN10" i="91"/>
  <c r="AO10" i="91"/>
  <c r="AP10" i="91"/>
  <c r="AR10" i="91"/>
  <c r="AS10" i="91"/>
  <c r="AT10" i="91"/>
  <c r="AU10" i="91"/>
  <c r="AV10" i="91"/>
  <c r="AW10" i="91"/>
  <c r="AX10" i="91"/>
  <c r="AZ10" i="91"/>
  <c r="AD13" i="91"/>
  <c r="AE13" i="91"/>
  <c r="AF13" i="91"/>
  <c r="AG13" i="91"/>
  <c r="AH13" i="91"/>
  <c r="AI13" i="91"/>
  <c r="AJ13" i="91"/>
  <c r="AK13" i="91"/>
  <c r="AL13" i="91"/>
  <c r="AM13" i="91"/>
  <c r="AN13" i="91"/>
  <c r="AO13" i="91"/>
  <c r="AP13" i="91"/>
  <c r="AR13" i="91"/>
  <c r="AS13" i="91"/>
  <c r="AT13" i="91"/>
  <c r="AU13" i="91"/>
  <c r="AV13" i="91"/>
  <c r="AW13" i="91"/>
  <c r="AX13" i="91"/>
  <c r="AZ13" i="91"/>
  <c r="AD16" i="91"/>
  <c r="AE16" i="91"/>
  <c r="AF16" i="91"/>
  <c r="AG16" i="91"/>
  <c r="AH16" i="91"/>
  <c r="AI16" i="91"/>
  <c r="AJ16" i="91"/>
  <c r="AK16" i="91"/>
  <c r="AL16" i="91"/>
  <c r="AM16" i="91"/>
  <c r="AN16" i="91"/>
  <c r="AO16" i="91"/>
  <c r="AP16" i="91"/>
  <c r="AR16" i="91"/>
  <c r="AS16" i="91"/>
  <c r="AT16" i="91"/>
  <c r="AU16" i="91"/>
  <c r="AV16" i="91"/>
  <c r="AW16" i="91"/>
  <c r="AX16" i="91"/>
  <c r="AZ16" i="91"/>
  <c r="AD22" i="91"/>
  <c r="AE22" i="91"/>
  <c r="AF22" i="91"/>
  <c r="AG22" i="91"/>
  <c r="AH22" i="91"/>
  <c r="AI22" i="91"/>
  <c r="AJ22" i="91"/>
  <c r="AK22" i="91"/>
  <c r="AL22" i="91"/>
  <c r="AM22" i="91"/>
  <c r="AN22" i="91"/>
  <c r="AO22" i="91"/>
  <c r="AP22" i="91"/>
  <c r="AR22" i="91"/>
  <c r="AS22" i="91"/>
  <c r="AT22" i="91"/>
  <c r="AU22" i="91"/>
  <c r="AV22" i="91"/>
  <c r="AW22" i="91"/>
  <c r="AX22" i="91"/>
  <c r="AZ22" i="91"/>
  <c r="AD31" i="91"/>
  <c r="AE31" i="91"/>
  <c r="AF31" i="91"/>
  <c r="AG31" i="91"/>
  <c r="AH31" i="91"/>
  <c r="AI31" i="91"/>
  <c r="AJ31" i="91"/>
  <c r="AK31" i="91"/>
  <c r="AL31" i="91"/>
  <c r="AM31" i="91"/>
  <c r="AN31" i="91"/>
  <c r="AO31" i="91"/>
  <c r="AP31" i="91"/>
  <c r="AR31" i="91"/>
  <c r="AS31" i="91"/>
  <c r="AT31" i="91"/>
  <c r="AU31" i="91"/>
  <c r="AV31" i="91"/>
  <c r="AW31" i="91"/>
  <c r="AX31" i="91"/>
  <c r="AZ31" i="91"/>
  <c r="AD34" i="91"/>
  <c r="AE34" i="91"/>
  <c r="AF34" i="91"/>
  <c r="AG34" i="91"/>
  <c r="AH34" i="91"/>
  <c r="AI34" i="91"/>
  <c r="AJ34" i="91"/>
  <c r="AK34" i="91"/>
  <c r="AL34" i="91"/>
  <c r="AM34" i="91"/>
  <c r="AN34" i="91"/>
  <c r="AO34" i="91"/>
  <c r="AP34" i="91"/>
  <c r="AR34" i="91"/>
  <c r="AS34" i="91"/>
  <c r="AT34" i="91"/>
  <c r="AU34" i="91"/>
  <c r="AV34" i="91"/>
  <c r="AW34" i="91"/>
  <c r="AX34" i="91"/>
  <c r="AZ34" i="91"/>
  <c r="AD37" i="91"/>
  <c r="AE37" i="91"/>
  <c r="AF37" i="91"/>
  <c r="AG37" i="91"/>
  <c r="AH37" i="91"/>
  <c r="AI37" i="91"/>
  <c r="AJ37" i="91"/>
  <c r="AK37" i="91"/>
  <c r="AL37" i="91"/>
  <c r="AM37" i="91"/>
  <c r="AN37" i="91"/>
  <c r="AO37" i="91"/>
  <c r="AP37" i="91"/>
  <c r="AR37" i="91"/>
  <c r="AS37" i="91"/>
  <c r="AT37" i="91"/>
  <c r="AU37" i="91"/>
  <c r="AV37" i="91"/>
  <c r="AW37" i="91"/>
  <c r="AX37" i="91"/>
  <c r="AZ37" i="91"/>
  <c r="AD43" i="91"/>
  <c r="AE43" i="91"/>
  <c r="AF43" i="91"/>
  <c r="AG43" i="91"/>
  <c r="AH43" i="91"/>
  <c r="AI43" i="91"/>
  <c r="AJ43" i="91"/>
  <c r="AK43" i="91"/>
  <c r="AL43" i="91"/>
  <c r="AM43" i="91"/>
  <c r="AN43" i="91"/>
  <c r="AO43" i="91"/>
  <c r="AP43" i="91"/>
  <c r="AR43" i="91"/>
  <c r="AS43" i="91"/>
  <c r="AT43" i="91"/>
  <c r="AU43" i="91"/>
  <c r="AV43" i="91"/>
  <c r="AW43" i="91"/>
  <c r="AX43" i="91"/>
  <c r="AZ43" i="91"/>
  <c r="AS46" i="91"/>
  <c r="AZ46" i="91"/>
  <c r="AD61" i="91"/>
  <c r="AE61" i="91"/>
  <c r="AF61" i="91"/>
  <c r="AG61" i="91"/>
  <c r="AH61" i="91"/>
  <c r="AI61" i="91"/>
  <c r="AJ61" i="91"/>
  <c r="AK61" i="91"/>
  <c r="AL61" i="91"/>
  <c r="AM61" i="91"/>
  <c r="AN61" i="91"/>
  <c r="AO61" i="91"/>
  <c r="AP61" i="91"/>
  <c r="AR61" i="91"/>
  <c r="AS61" i="91"/>
  <c r="AT61" i="91"/>
  <c r="AU61" i="91"/>
  <c r="AV61" i="91"/>
  <c r="AW61" i="91"/>
  <c r="AX61" i="91"/>
  <c r="AZ61" i="91"/>
  <c r="AD64" i="91"/>
  <c r="AE64" i="91"/>
  <c r="AF64" i="91"/>
  <c r="AG64" i="91"/>
  <c r="AH64" i="91"/>
  <c r="AI64" i="91"/>
  <c r="AJ64" i="91"/>
  <c r="AK64" i="91"/>
  <c r="AL64" i="91"/>
  <c r="AM64" i="91"/>
  <c r="AN64" i="91"/>
  <c r="AO64" i="91"/>
  <c r="AP64" i="91"/>
  <c r="AR64" i="91"/>
  <c r="AS64" i="91"/>
  <c r="AT64" i="91"/>
  <c r="AU64" i="91"/>
  <c r="AV64" i="91"/>
  <c r="AW64" i="91"/>
  <c r="AX64" i="91"/>
  <c r="AZ64" i="91"/>
  <c r="AD67" i="91"/>
  <c r="AE67" i="91"/>
  <c r="AF67" i="91"/>
  <c r="AG67" i="91"/>
  <c r="AH67" i="91"/>
  <c r="AI67" i="91"/>
  <c r="AJ67" i="91"/>
  <c r="AK67" i="91"/>
  <c r="AL67" i="91"/>
  <c r="AM67" i="91"/>
  <c r="AN67" i="91"/>
  <c r="AO67" i="91"/>
  <c r="AP67" i="91"/>
  <c r="AR67" i="91"/>
  <c r="AS67" i="91"/>
  <c r="AT67" i="91"/>
  <c r="AU67" i="91"/>
  <c r="AV67" i="91"/>
  <c r="AW67" i="91"/>
  <c r="AX67" i="91"/>
  <c r="AZ67" i="91"/>
  <c r="AD73" i="91"/>
  <c r="AE73" i="91"/>
  <c r="AF73" i="91"/>
  <c r="AG73" i="91"/>
  <c r="AH73" i="91"/>
  <c r="AI73" i="91"/>
  <c r="AJ73" i="91"/>
  <c r="AK73" i="91"/>
  <c r="AL73" i="91"/>
  <c r="AM73" i="91"/>
  <c r="AN73" i="91"/>
  <c r="AO73" i="91"/>
  <c r="AP73" i="91"/>
  <c r="AR73" i="91"/>
  <c r="AS73" i="91"/>
  <c r="AT73" i="91"/>
  <c r="AU73" i="91"/>
  <c r="AV73" i="91"/>
  <c r="AW73" i="91"/>
  <c r="AX73" i="91"/>
  <c r="AZ73" i="91"/>
  <c r="AJ76" i="91"/>
  <c r="AS76" i="91"/>
  <c r="AD90" i="91"/>
  <c r="AE90" i="91"/>
  <c r="AF90" i="91"/>
  <c r="AG90" i="91"/>
  <c r="AH90" i="91"/>
  <c r="AI90" i="91"/>
  <c r="AJ90" i="91"/>
  <c r="AK90" i="91"/>
  <c r="AL90" i="91"/>
  <c r="AM90" i="91"/>
  <c r="AN90" i="91"/>
  <c r="AO90" i="91"/>
  <c r="AP90" i="91"/>
  <c r="AR90" i="91"/>
  <c r="AS90" i="91"/>
  <c r="AT90" i="91"/>
  <c r="AU90" i="91"/>
  <c r="AV90" i="91"/>
  <c r="AW90" i="91"/>
  <c r="AX90" i="91"/>
  <c r="AZ90" i="91"/>
  <c r="AD93" i="91"/>
  <c r="AE93" i="91"/>
  <c r="AF93" i="91"/>
  <c r="AG93" i="91"/>
  <c r="AH93" i="91"/>
  <c r="AI93" i="91"/>
  <c r="AJ93" i="91"/>
  <c r="AK93" i="91"/>
  <c r="AL93" i="91"/>
  <c r="AM93" i="91"/>
  <c r="AN93" i="91"/>
  <c r="AO93" i="91"/>
  <c r="AP93" i="91"/>
  <c r="AR93" i="91"/>
  <c r="AS93" i="91"/>
  <c r="AT93" i="91"/>
  <c r="AU93" i="91"/>
  <c r="AV93" i="91"/>
  <c r="AW93" i="91"/>
  <c r="AX93" i="91"/>
  <c r="AZ93" i="91"/>
  <c r="AD96" i="91"/>
  <c r="AE96" i="91"/>
  <c r="AF96" i="91"/>
  <c r="AG96" i="91"/>
  <c r="AH96" i="91"/>
  <c r="AI96" i="91"/>
  <c r="AJ96" i="91"/>
  <c r="AK96" i="91"/>
  <c r="AL96" i="91"/>
  <c r="AM96" i="91"/>
  <c r="AN96" i="91"/>
  <c r="AO96" i="91"/>
  <c r="AP96" i="91"/>
  <c r="AR96" i="91"/>
  <c r="AS96" i="91"/>
  <c r="AT96" i="91"/>
  <c r="AU96" i="91"/>
  <c r="AV96" i="91"/>
  <c r="AW96" i="91"/>
  <c r="AX96" i="91"/>
  <c r="AZ96" i="91"/>
  <c r="AD102" i="91"/>
  <c r="AE102" i="91"/>
  <c r="AF102" i="91"/>
  <c r="AG102" i="91"/>
  <c r="AH102" i="91"/>
  <c r="AI102" i="91"/>
  <c r="AJ102" i="91"/>
  <c r="AK102" i="91"/>
  <c r="AL102" i="91"/>
  <c r="AM102" i="91"/>
  <c r="AN102" i="91"/>
  <c r="AO102" i="91"/>
  <c r="AP102" i="91"/>
  <c r="AR102" i="91"/>
  <c r="AS102" i="91"/>
  <c r="AT102" i="91"/>
  <c r="AU102" i="91"/>
  <c r="AV102" i="91"/>
  <c r="AW102" i="91"/>
  <c r="AX102" i="91"/>
  <c r="AZ102" i="91"/>
  <c r="AD112" i="91"/>
  <c r="AE112" i="91"/>
  <c r="AF112" i="91"/>
  <c r="AG112" i="91"/>
  <c r="AH112" i="91"/>
  <c r="AI112" i="91"/>
  <c r="AJ112" i="91"/>
  <c r="AK112" i="91"/>
  <c r="AL112" i="91"/>
  <c r="AM112" i="91"/>
  <c r="AN112" i="91"/>
  <c r="AO112" i="91"/>
  <c r="AP112" i="91"/>
  <c r="AR112" i="91"/>
  <c r="AS112" i="91"/>
  <c r="AT112" i="91"/>
  <c r="AU112" i="91"/>
  <c r="AV112" i="91"/>
  <c r="AW112" i="91"/>
  <c r="AX112" i="91"/>
  <c r="AZ112" i="91"/>
  <c r="AD115" i="91"/>
  <c r="AE115" i="91"/>
  <c r="AF115" i="91"/>
  <c r="AG115" i="91"/>
  <c r="AH115" i="91"/>
  <c r="AI115" i="91"/>
  <c r="AJ115" i="91"/>
  <c r="AK115" i="91"/>
  <c r="AL115" i="91"/>
  <c r="AM115" i="91"/>
  <c r="AN115" i="91"/>
  <c r="AO115" i="91"/>
  <c r="AP115" i="91"/>
  <c r="AR115" i="91"/>
  <c r="AS115" i="91"/>
  <c r="AT115" i="91"/>
  <c r="AU115" i="91"/>
  <c r="AV115" i="91"/>
  <c r="AW115" i="91"/>
  <c r="AX115" i="91"/>
  <c r="AZ115" i="91"/>
  <c r="AD118" i="91"/>
  <c r="AE118" i="91"/>
  <c r="AF118" i="91"/>
  <c r="AG118" i="91"/>
  <c r="AH118" i="91"/>
  <c r="AI118" i="91"/>
  <c r="AJ118" i="91"/>
  <c r="AK118" i="91"/>
  <c r="AL118" i="91"/>
  <c r="AM118" i="91"/>
  <c r="AN118" i="91"/>
  <c r="AO118" i="91"/>
  <c r="AP118" i="91"/>
  <c r="AR118" i="91"/>
  <c r="AS118" i="91"/>
  <c r="AT118" i="91"/>
  <c r="AU118" i="91"/>
  <c r="AV118" i="91"/>
  <c r="AW118" i="91"/>
  <c r="AX118" i="91"/>
  <c r="AZ118" i="91"/>
  <c r="AD124" i="91"/>
  <c r="AE124" i="91"/>
  <c r="AF124" i="91"/>
  <c r="AG124" i="91"/>
  <c r="AH124" i="91"/>
  <c r="AI124" i="91"/>
  <c r="AJ124" i="91"/>
  <c r="AK124" i="91"/>
  <c r="AL124" i="91"/>
  <c r="AM124" i="91"/>
  <c r="AN124" i="91"/>
  <c r="AO124" i="91"/>
  <c r="AP124" i="91"/>
  <c r="AR124" i="91"/>
  <c r="AS124" i="91"/>
  <c r="AT124" i="91"/>
  <c r="AU124" i="91"/>
  <c r="AV124" i="91"/>
  <c r="AW124" i="91"/>
  <c r="AX124" i="91"/>
  <c r="AZ124" i="91"/>
  <c r="AW9" i="38"/>
  <c r="AX9" i="38"/>
  <c r="AY9" i="38"/>
  <c r="AZ9" i="38"/>
  <c r="BA9" i="38"/>
  <c r="BB9" i="38"/>
  <c r="BC9" i="38"/>
  <c r="BD9" i="38"/>
  <c r="BE9" i="38"/>
  <c r="BF9" i="38"/>
  <c r="BG9" i="38"/>
  <c r="BH9" i="38"/>
  <c r="BI9" i="38"/>
  <c r="BJ9" i="38"/>
  <c r="BK9" i="38"/>
  <c r="BL9" i="38"/>
  <c r="BM9" i="38"/>
  <c r="BN9" i="38"/>
  <c r="BO9" i="38"/>
  <c r="BP9" i="38"/>
  <c r="BQ9" i="38"/>
  <c r="BR9" i="38"/>
  <c r="BS9" i="38"/>
  <c r="BT9" i="38"/>
  <c r="BU9" i="38"/>
  <c r="BV9" i="38"/>
  <c r="BW9" i="38"/>
  <c r="BX9" i="38"/>
  <c r="BY9" i="38"/>
  <c r="BZ9" i="38"/>
  <c r="CA9" i="38"/>
  <c r="CB9" i="38"/>
  <c r="CC9" i="38"/>
  <c r="CD9" i="38"/>
  <c r="CE9" i="38"/>
  <c r="CF9" i="38"/>
  <c r="CG9" i="38"/>
  <c r="CH9" i="38"/>
  <c r="AW12" i="38"/>
  <c r="AX12" i="38"/>
  <c r="AY12" i="38"/>
  <c r="AZ12" i="38"/>
  <c r="BA12" i="38"/>
  <c r="BB12" i="38"/>
  <c r="BC12" i="38"/>
  <c r="BD12" i="38"/>
  <c r="BE12" i="38"/>
  <c r="BF12" i="38"/>
  <c r="BG12" i="38"/>
  <c r="BH12" i="38"/>
  <c r="BI12" i="38"/>
  <c r="BJ12" i="38"/>
  <c r="BK12" i="38"/>
  <c r="BL12" i="38"/>
  <c r="BM12" i="38"/>
  <c r="BN12" i="38"/>
  <c r="BO12" i="38"/>
  <c r="BP12" i="38"/>
  <c r="BQ12" i="38"/>
  <c r="BR12" i="38"/>
  <c r="BS12" i="38"/>
  <c r="BT12" i="38"/>
  <c r="BU12" i="38"/>
  <c r="BV12" i="38"/>
  <c r="BW12" i="38"/>
  <c r="BX12" i="38"/>
  <c r="BY12" i="38"/>
  <c r="BZ12" i="38"/>
  <c r="CA12" i="38"/>
  <c r="CB12" i="38"/>
  <c r="CC12" i="38"/>
  <c r="CD12" i="38"/>
  <c r="CE12" i="38"/>
  <c r="CF12" i="38"/>
  <c r="CG12" i="38"/>
  <c r="CH12" i="38"/>
  <c r="AW15" i="38"/>
  <c r="AX15" i="38"/>
  <c r="AY15" i="38"/>
  <c r="AZ15" i="38"/>
  <c r="BA15" i="38"/>
  <c r="BB15" i="38"/>
  <c r="BC15" i="38"/>
  <c r="BD15" i="38"/>
  <c r="BE15" i="38"/>
  <c r="BF15" i="38"/>
  <c r="BG15" i="38"/>
  <c r="BH15" i="38"/>
  <c r="BI15" i="38"/>
  <c r="BJ15" i="38"/>
  <c r="BK15" i="38"/>
  <c r="BL15" i="38"/>
  <c r="BM15" i="38"/>
  <c r="BN15" i="38"/>
  <c r="BO15" i="38"/>
  <c r="BP15" i="38"/>
  <c r="BQ15" i="38"/>
  <c r="BR15" i="38"/>
  <c r="BS15" i="38"/>
  <c r="BT15" i="38"/>
  <c r="BU15" i="38"/>
  <c r="BV15" i="38"/>
  <c r="BW15" i="38"/>
  <c r="BX15" i="38"/>
  <c r="BY15" i="38"/>
  <c r="BZ15" i="38"/>
  <c r="CA15" i="38"/>
  <c r="CB15" i="38"/>
  <c r="CC15" i="38"/>
  <c r="CD15" i="38"/>
  <c r="CE15" i="38"/>
  <c r="CF15" i="38"/>
  <c r="CG15" i="38"/>
  <c r="CH15" i="38"/>
  <c r="AW35" i="38"/>
  <c r="AX35" i="38"/>
  <c r="AY35" i="38"/>
  <c r="AZ35" i="38"/>
  <c r="BA35" i="38"/>
  <c r="BB35" i="38"/>
  <c r="BC35" i="38"/>
  <c r="BD35" i="38"/>
  <c r="BE35" i="38"/>
  <c r="BF35" i="38"/>
  <c r="BG35" i="38"/>
  <c r="BH35" i="38"/>
  <c r="BI35" i="38"/>
  <c r="BJ35" i="38"/>
  <c r="BK35" i="38"/>
  <c r="BL35" i="38"/>
  <c r="BM35" i="38"/>
  <c r="BN35" i="38"/>
  <c r="BO35" i="38"/>
  <c r="BP35" i="38"/>
  <c r="BQ35" i="38"/>
  <c r="BR35" i="38"/>
  <c r="BS35" i="38"/>
  <c r="BT35" i="38"/>
  <c r="BU35" i="38"/>
  <c r="BV35" i="38"/>
  <c r="BW35" i="38"/>
  <c r="BX35" i="38"/>
  <c r="BY35" i="38"/>
  <c r="BZ35" i="38"/>
  <c r="CA35" i="38"/>
  <c r="CB35" i="38"/>
  <c r="CC35" i="38"/>
  <c r="CD35" i="38"/>
  <c r="CE35" i="38"/>
  <c r="CF35" i="38"/>
  <c r="CG35" i="38"/>
  <c r="CH35" i="38"/>
  <c r="AW38" i="38"/>
  <c r="AX38" i="38"/>
  <c r="AY38" i="38"/>
  <c r="AZ38" i="38"/>
  <c r="BA38" i="38"/>
  <c r="BB38" i="38"/>
  <c r="BC38" i="38"/>
  <c r="BD38" i="38"/>
  <c r="BE38" i="38"/>
  <c r="BF38" i="38"/>
  <c r="BG38" i="38"/>
  <c r="BH38" i="38"/>
  <c r="BI38" i="38"/>
  <c r="BJ38" i="38"/>
  <c r="BK38" i="38"/>
  <c r="BL38" i="38"/>
  <c r="BM38" i="38"/>
  <c r="BN38" i="38"/>
  <c r="BO38" i="38"/>
  <c r="BP38" i="38"/>
  <c r="BQ38" i="38"/>
  <c r="BR38" i="38"/>
  <c r="BS38" i="38"/>
  <c r="BT38" i="38"/>
  <c r="BU38" i="38"/>
  <c r="BV38" i="38"/>
  <c r="BW38" i="38"/>
  <c r="BX38" i="38"/>
  <c r="BY38" i="38"/>
  <c r="BZ38" i="38"/>
  <c r="CA38" i="38"/>
  <c r="CB38" i="38"/>
  <c r="CC38" i="38"/>
  <c r="CD38" i="38"/>
  <c r="CE38" i="38"/>
  <c r="CF38" i="38"/>
  <c r="CG38" i="38"/>
  <c r="CH38" i="38"/>
  <c r="AW41" i="38"/>
  <c r="AX41" i="38"/>
  <c r="AY41" i="38"/>
  <c r="AZ41" i="38"/>
  <c r="BA41" i="38"/>
  <c r="BB41" i="38"/>
  <c r="BC41" i="38"/>
  <c r="BD41" i="38"/>
  <c r="BE41" i="38"/>
  <c r="BF41" i="38"/>
  <c r="BG41" i="38"/>
  <c r="BH41" i="38"/>
  <c r="BI41" i="38"/>
  <c r="BJ41" i="38"/>
  <c r="BK41" i="38"/>
  <c r="BL41" i="38"/>
  <c r="BM41" i="38"/>
  <c r="BN41" i="38"/>
  <c r="BO41" i="38"/>
  <c r="BP41" i="38"/>
  <c r="BQ41" i="38"/>
  <c r="BR41" i="38"/>
  <c r="BS41" i="38"/>
  <c r="BT41" i="38"/>
  <c r="BU41" i="38"/>
  <c r="BV41" i="38"/>
  <c r="BW41" i="38"/>
  <c r="BX41" i="38"/>
  <c r="BY41" i="38"/>
  <c r="BZ41" i="38"/>
  <c r="CA41" i="38"/>
  <c r="CB41" i="38"/>
  <c r="CC41" i="38"/>
  <c r="CD41" i="38"/>
  <c r="CE41" i="38"/>
  <c r="CF41" i="38"/>
  <c r="CG41" i="38"/>
  <c r="CH41" i="38"/>
  <c r="AW48" i="38"/>
  <c r="AX48" i="38"/>
  <c r="AY48" i="38"/>
  <c r="AZ48" i="38"/>
  <c r="BA48" i="38"/>
  <c r="BB48" i="38"/>
  <c r="BC48" i="38"/>
  <c r="BD48" i="38"/>
  <c r="BE48" i="38"/>
  <c r="BF48" i="38"/>
  <c r="BG48" i="38"/>
  <c r="BH48" i="38"/>
  <c r="BI48" i="38"/>
  <c r="BJ48" i="38"/>
  <c r="BK48" i="38"/>
  <c r="BL48" i="38"/>
  <c r="BM48" i="38"/>
  <c r="BN48" i="38"/>
  <c r="BO48" i="38"/>
  <c r="BP48" i="38"/>
  <c r="BQ48" i="38"/>
  <c r="BR48" i="38"/>
  <c r="BS48" i="38"/>
  <c r="BT48" i="38"/>
  <c r="BU48" i="38"/>
  <c r="BV48" i="38"/>
  <c r="BW48" i="38"/>
  <c r="BX48" i="38"/>
  <c r="BY48" i="38"/>
  <c r="BZ48" i="38"/>
  <c r="CA48" i="38"/>
  <c r="CB48" i="38"/>
  <c r="CC48" i="38"/>
  <c r="CD48" i="38"/>
  <c r="CE48" i="38"/>
  <c r="CF48" i="38"/>
  <c r="CG48" i="38"/>
  <c r="CH48" i="38"/>
  <c r="AW51" i="38"/>
  <c r="AX51" i="38"/>
  <c r="AY51" i="38"/>
  <c r="AZ51" i="38"/>
  <c r="BA51" i="38"/>
  <c r="BB51" i="38"/>
  <c r="BC51" i="38"/>
  <c r="BD51" i="38"/>
  <c r="BE51" i="38"/>
  <c r="BF51" i="38"/>
  <c r="BG51" i="38"/>
  <c r="BH51" i="38"/>
  <c r="BI51" i="38"/>
  <c r="BJ51" i="38"/>
  <c r="BK51" i="38"/>
  <c r="BL51" i="38"/>
  <c r="BM51" i="38"/>
  <c r="BN51" i="38"/>
  <c r="BO51" i="38"/>
  <c r="BP51" i="38"/>
  <c r="BQ51" i="38"/>
  <c r="BR51" i="38"/>
  <c r="BS51" i="38"/>
  <c r="BT51" i="38"/>
  <c r="BU51" i="38"/>
  <c r="BV51" i="38"/>
  <c r="BW51" i="38"/>
  <c r="BX51" i="38"/>
  <c r="BY51" i="38"/>
  <c r="BZ51" i="38"/>
  <c r="CA51" i="38"/>
  <c r="CB51" i="38"/>
  <c r="CC51" i="38"/>
  <c r="CD51" i="38"/>
  <c r="CE51" i="38"/>
  <c r="CF51" i="38"/>
  <c r="CG51" i="38"/>
  <c r="CH51" i="38"/>
  <c r="AW54" i="38"/>
  <c r="AX54" i="38"/>
  <c r="AY54" i="38"/>
  <c r="AZ54" i="38"/>
  <c r="BA54" i="38"/>
  <c r="BB54" i="38"/>
  <c r="BC54" i="38"/>
  <c r="BD54" i="38"/>
  <c r="BE54" i="38"/>
  <c r="BF54" i="38"/>
  <c r="BG54" i="38"/>
  <c r="BH54" i="38"/>
  <c r="BI54" i="38"/>
  <c r="BJ54" i="38"/>
  <c r="BK54" i="38"/>
  <c r="BL54" i="38"/>
  <c r="BM54" i="38"/>
  <c r="BN54" i="38"/>
  <c r="BO54" i="38"/>
  <c r="BP54" i="38"/>
  <c r="BQ54" i="38"/>
  <c r="BR54" i="38"/>
  <c r="BS54" i="38"/>
  <c r="BT54" i="38"/>
  <c r="BU54" i="38"/>
  <c r="BV54" i="38"/>
  <c r="BW54" i="38"/>
  <c r="BX54" i="38"/>
  <c r="BY54" i="38"/>
  <c r="BZ54" i="38"/>
  <c r="CA54" i="38"/>
  <c r="CB54" i="38"/>
  <c r="CC54" i="38"/>
  <c r="CD54" i="38"/>
  <c r="CE54" i="38"/>
  <c r="CF54" i="38"/>
  <c r="CG54" i="38"/>
  <c r="CH54" i="38"/>
  <c r="AU9" i="38"/>
  <c r="AR9" i="38"/>
  <c r="CK9" i="38" s="1"/>
  <c r="D18" i="38"/>
  <c r="N11" i="95"/>
  <c r="K11" i="95"/>
  <c r="W11" i="95" s="1"/>
  <c r="D16" i="95"/>
  <c r="T39" i="95"/>
  <c r="S39" i="95"/>
  <c r="R39" i="95"/>
  <c r="Q39" i="95"/>
  <c r="P39" i="95"/>
  <c r="O39" i="95"/>
  <c r="N39" i="95"/>
  <c r="T32" i="95"/>
  <c r="S32" i="95"/>
  <c r="R32" i="95"/>
  <c r="Q32" i="95"/>
  <c r="P32" i="95"/>
  <c r="O32" i="95"/>
  <c r="N32" i="95"/>
  <c r="T25" i="95"/>
  <c r="S25" i="95"/>
  <c r="R25" i="95"/>
  <c r="Q25" i="95"/>
  <c r="P25" i="95"/>
  <c r="O25" i="95"/>
  <c r="N25" i="95"/>
  <c r="T18" i="95"/>
  <c r="S18" i="95"/>
  <c r="R18" i="95"/>
  <c r="Q18" i="95"/>
  <c r="P18" i="95"/>
  <c r="O18" i="95"/>
  <c r="N18" i="95"/>
  <c r="O11" i="95"/>
  <c r="P11" i="95"/>
  <c r="Q11" i="95"/>
  <c r="S11" i="95"/>
  <c r="T11" i="95"/>
  <c r="U7" i="95"/>
  <c r="W9" i="95" s="1"/>
  <c r="P7" i="95"/>
  <c r="P9" i="95"/>
  <c r="Q9" i="95"/>
  <c r="R9" i="95"/>
  <c r="S9" i="95"/>
  <c r="O8" i="95"/>
  <c r="P8" i="95"/>
  <c r="R8" i="95"/>
  <c r="N7" i="95"/>
  <c r="N8" i="95"/>
  <c r="AU54" i="38"/>
  <c r="AU51" i="38"/>
  <c r="AU48" i="38"/>
  <c r="AU41" i="38"/>
  <c r="AU38" i="38"/>
  <c r="AU35" i="38"/>
  <c r="AU15" i="38"/>
  <c r="AU12" i="38"/>
  <c r="CI7" i="38"/>
  <c r="CK7" i="38" s="1"/>
  <c r="CH7" i="38"/>
  <c r="CG7" i="38"/>
  <c r="CF7" i="38"/>
  <c r="CE7" i="38"/>
  <c r="CD7" i="38"/>
  <c r="CC7" i="38"/>
  <c r="CB7" i="38"/>
  <c r="CA7" i="38"/>
  <c r="BZ7" i="38"/>
  <c r="BY7" i="38"/>
  <c r="BX7" i="38"/>
  <c r="BW7" i="38"/>
  <c r="BV7" i="38"/>
  <c r="BU7" i="38"/>
  <c r="BT7" i="38"/>
  <c r="BS7" i="38"/>
  <c r="BR7" i="38"/>
  <c r="BQ7" i="38"/>
  <c r="BP7" i="38"/>
  <c r="BO7" i="38"/>
  <c r="BN7" i="38"/>
  <c r="BM7" i="38"/>
  <c r="BL7" i="38"/>
  <c r="BK7" i="38"/>
  <c r="BJ7" i="38"/>
  <c r="BI7" i="38"/>
  <c r="BH7" i="38"/>
  <c r="BG7" i="38"/>
  <c r="BF7" i="38"/>
  <c r="BE7" i="38"/>
  <c r="BD7" i="38"/>
  <c r="BC7" i="38"/>
  <c r="BB7" i="38"/>
  <c r="BA7" i="38"/>
  <c r="AZ7" i="38"/>
  <c r="AY7" i="38"/>
  <c r="AX7" i="38"/>
  <c r="AW7" i="38"/>
  <c r="AU7" i="38"/>
  <c r="AX111" i="90"/>
  <c r="AW111" i="90"/>
  <c r="AV111" i="90"/>
  <c r="AU111" i="90"/>
  <c r="AT111" i="90"/>
  <c r="AS111" i="90"/>
  <c r="AR111" i="90"/>
  <c r="AQ111" i="90"/>
  <c r="AP111" i="90"/>
  <c r="AO111" i="90"/>
  <c r="AN111" i="90"/>
  <c r="AM111" i="90"/>
  <c r="AL111" i="90"/>
  <c r="AK111" i="90"/>
  <c r="AJ111" i="90"/>
  <c r="AI111" i="90"/>
  <c r="AH111" i="90"/>
  <c r="AG111" i="90"/>
  <c r="AF111" i="90"/>
  <c r="AE111" i="90"/>
  <c r="AD111" i="90"/>
  <c r="AC111" i="90"/>
  <c r="AX91" i="90"/>
  <c r="AW91" i="90"/>
  <c r="AV91" i="90"/>
  <c r="AU91" i="90"/>
  <c r="AT91" i="90"/>
  <c r="AS91" i="90"/>
  <c r="AR91" i="90"/>
  <c r="AQ91" i="90"/>
  <c r="AP91" i="90"/>
  <c r="AO91" i="90"/>
  <c r="AN91" i="90"/>
  <c r="AM91" i="90"/>
  <c r="AL91" i="90"/>
  <c r="AK91" i="90"/>
  <c r="AJ91" i="90"/>
  <c r="AI91" i="90"/>
  <c r="AH91" i="90"/>
  <c r="AG91" i="90"/>
  <c r="AF91" i="90"/>
  <c r="AE91" i="90"/>
  <c r="AD91" i="90"/>
  <c r="AC91" i="90"/>
  <c r="AX64" i="90"/>
  <c r="AW64" i="90"/>
  <c r="AV64" i="90"/>
  <c r="AU64" i="90"/>
  <c r="AT64" i="90"/>
  <c r="AS64" i="90"/>
  <c r="AR64" i="90"/>
  <c r="AQ64" i="90"/>
  <c r="AP64" i="90"/>
  <c r="AO64" i="90"/>
  <c r="AN64" i="90"/>
  <c r="AM64" i="90"/>
  <c r="AL64" i="90"/>
  <c r="AK64" i="90"/>
  <c r="AJ64" i="90"/>
  <c r="AI64" i="90"/>
  <c r="AH64" i="90"/>
  <c r="AG64" i="90"/>
  <c r="AF64" i="90"/>
  <c r="AE64" i="90"/>
  <c r="AD64" i="90"/>
  <c r="AC64" i="90"/>
  <c r="AX36" i="90"/>
  <c r="AW36" i="90"/>
  <c r="AV36" i="90"/>
  <c r="AU36" i="90"/>
  <c r="AT36" i="90"/>
  <c r="AS36" i="90"/>
  <c r="AR36" i="90"/>
  <c r="AQ36" i="90"/>
  <c r="AP36" i="90"/>
  <c r="AO36" i="90"/>
  <c r="AN36" i="90"/>
  <c r="AM36" i="90"/>
  <c r="AL36" i="90"/>
  <c r="AK36" i="90"/>
  <c r="AJ36" i="90"/>
  <c r="AI36" i="90"/>
  <c r="AH36" i="90"/>
  <c r="AG36" i="90"/>
  <c r="AF36" i="90"/>
  <c r="AE36" i="90"/>
  <c r="AD36" i="90"/>
  <c r="AC36" i="90"/>
  <c r="AD16" i="90"/>
  <c r="AE16" i="90"/>
  <c r="AF16" i="90"/>
  <c r="AG16" i="90"/>
  <c r="AH16" i="90"/>
  <c r="AI16" i="90"/>
  <c r="AJ16" i="90"/>
  <c r="AK16" i="90"/>
  <c r="AL16" i="90"/>
  <c r="AM16" i="90"/>
  <c r="AN16" i="90"/>
  <c r="AO16" i="90"/>
  <c r="AP16" i="90"/>
  <c r="AQ16" i="90"/>
  <c r="AR16" i="90"/>
  <c r="AS16" i="90"/>
  <c r="AT16" i="90"/>
  <c r="AU16" i="90"/>
  <c r="AV16" i="90"/>
  <c r="AW16" i="90"/>
  <c r="AX16" i="90"/>
  <c r="AC16" i="90"/>
  <c r="AS111" i="92"/>
  <c r="AT111" i="92"/>
  <c r="AU111" i="92"/>
  <c r="AV111" i="92"/>
  <c r="AW111" i="92"/>
  <c r="AX111" i="92"/>
  <c r="AY111" i="92"/>
  <c r="AZ111" i="92"/>
  <c r="BA111" i="92"/>
  <c r="BB111" i="92"/>
  <c r="BC111" i="92"/>
  <c r="BD111" i="92"/>
  <c r="BE111" i="92"/>
  <c r="BF111" i="92"/>
  <c r="BG111" i="92"/>
  <c r="BH111" i="92"/>
  <c r="BI111" i="92"/>
  <c r="BJ111" i="92"/>
  <c r="BK111" i="92"/>
  <c r="BL111" i="92"/>
  <c r="BM111" i="92"/>
  <c r="BN111" i="92"/>
  <c r="BO111" i="92"/>
  <c r="BP111" i="92"/>
  <c r="BQ111" i="92"/>
  <c r="BR111" i="92"/>
  <c r="BS111" i="92"/>
  <c r="BT111" i="92"/>
  <c r="BU111" i="92"/>
  <c r="BV111" i="92"/>
  <c r="BW111" i="92"/>
  <c r="BX111" i="92"/>
  <c r="BY111" i="92"/>
  <c r="BZ111" i="92"/>
  <c r="CA111" i="92"/>
  <c r="AQ111" i="92"/>
  <c r="AS91" i="92"/>
  <c r="AT91" i="92"/>
  <c r="AU91" i="92"/>
  <c r="AV91" i="92"/>
  <c r="AW91" i="92"/>
  <c r="AX91" i="92"/>
  <c r="AY91" i="92"/>
  <c r="AZ91" i="92"/>
  <c r="BA91" i="92"/>
  <c r="BB91" i="92"/>
  <c r="BC91" i="92"/>
  <c r="BD91" i="92"/>
  <c r="BE91" i="92"/>
  <c r="BF91" i="92"/>
  <c r="BG91" i="92"/>
  <c r="BH91" i="92"/>
  <c r="BI91" i="92"/>
  <c r="BJ91" i="92"/>
  <c r="BK91" i="92"/>
  <c r="BL91" i="92"/>
  <c r="BM91" i="92"/>
  <c r="BN91" i="92"/>
  <c r="BO91" i="92"/>
  <c r="BP91" i="92"/>
  <c r="BQ91" i="92"/>
  <c r="BR91" i="92"/>
  <c r="BS91" i="92"/>
  <c r="BT91" i="92"/>
  <c r="BU91" i="92"/>
  <c r="BV91" i="92"/>
  <c r="BW91" i="92"/>
  <c r="BX91" i="92"/>
  <c r="BY91" i="92"/>
  <c r="BZ91" i="92"/>
  <c r="CA91" i="92"/>
  <c r="AQ91" i="92"/>
  <c r="AS64" i="92"/>
  <c r="AT64" i="92"/>
  <c r="AU64" i="92"/>
  <c r="AV64" i="92"/>
  <c r="AW64" i="92"/>
  <c r="AX64" i="92"/>
  <c r="AY64" i="92"/>
  <c r="AZ64" i="92"/>
  <c r="BA64" i="92"/>
  <c r="BB64" i="92"/>
  <c r="BC64" i="92"/>
  <c r="BD64" i="92"/>
  <c r="BE64" i="92"/>
  <c r="BF64" i="92"/>
  <c r="BG64" i="92"/>
  <c r="BH64" i="92"/>
  <c r="BI64" i="92"/>
  <c r="BJ64" i="92"/>
  <c r="BK64" i="92"/>
  <c r="BL64" i="92"/>
  <c r="BM64" i="92"/>
  <c r="BN64" i="92"/>
  <c r="BO64" i="92"/>
  <c r="BP64" i="92"/>
  <c r="BQ64" i="92"/>
  <c r="BR64" i="92"/>
  <c r="BS64" i="92"/>
  <c r="BT64" i="92"/>
  <c r="BU64" i="92"/>
  <c r="BV64" i="92"/>
  <c r="BW64" i="92"/>
  <c r="BX64" i="92"/>
  <c r="BY64" i="92"/>
  <c r="BZ64" i="92"/>
  <c r="CA64" i="92"/>
  <c r="AQ64" i="92"/>
  <c r="AS36" i="92"/>
  <c r="AT36" i="92"/>
  <c r="AU36" i="92"/>
  <c r="AV36" i="92"/>
  <c r="AW36" i="92"/>
  <c r="AX36" i="92"/>
  <c r="AY36" i="92"/>
  <c r="AZ36" i="92"/>
  <c r="BA36" i="92"/>
  <c r="BB36" i="92"/>
  <c r="BC36" i="92"/>
  <c r="BD36" i="92"/>
  <c r="BE36" i="92"/>
  <c r="BF36" i="92"/>
  <c r="BG36" i="92"/>
  <c r="BH36" i="92"/>
  <c r="BI36" i="92"/>
  <c r="BJ36" i="92"/>
  <c r="BK36" i="92"/>
  <c r="BL36" i="92"/>
  <c r="BM36" i="92"/>
  <c r="BN36" i="92"/>
  <c r="BO36" i="92"/>
  <c r="BP36" i="92"/>
  <c r="BQ36" i="92"/>
  <c r="BR36" i="92"/>
  <c r="BS36" i="92"/>
  <c r="BT36" i="92"/>
  <c r="BU36" i="92"/>
  <c r="BV36" i="92"/>
  <c r="BW36" i="92"/>
  <c r="BX36" i="92"/>
  <c r="BY36" i="92"/>
  <c r="BZ36" i="92"/>
  <c r="CA36" i="92"/>
  <c r="AQ36" i="92"/>
  <c r="AS16" i="92"/>
  <c r="AT16" i="92"/>
  <c r="AU16" i="92"/>
  <c r="AV16" i="92"/>
  <c r="AW16" i="92"/>
  <c r="AX16" i="92"/>
  <c r="AY16" i="92"/>
  <c r="AZ16" i="92"/>
  <c r="BA16" i="92"/>
  <c r="BB16" i="92"/>
  <c r="BC16" i="92"/>
  <c r="BD16" i="92"/>
  <c r="BE16" i="92"/>
  <c r="BF16" i="92"/>
  <c r="BG16" i="92"/>
  <c r="BH16" i="92"/>
  <c r="BI16" i="92"/>
  <c r="BJ16" i="92"/>
  <c r="BK16" i="92"/>
  <c r="BL16" i="92"/>
  <c r="BM16" i="92"/>
  <c r="BN16" i="92"/>
  <c r="BO16" i="92"/>
  <c r="BP16" i="92"/>
  <c r="BQ16" i="92"/>
  <c r="BR16" i="92"/>
  <c r="BS16" i="92"/>
  <c r="BT16" i="92"/>
  <c r="BU16" i="92"/>
  <c r="BV16" i="92"/>
  <c r="BW16" i="92"/>
  <c r="BX16" i="92"/>
  <c r="BY16" i="92"/>
  <c r="BZ16" i="92"/>
  <c r="CA16" i="92"/>
  <c r="AQ16" i="92"/>
  <c r="Z116" i="90"/>
  <c r="BA116" i="90" s="1"/>
  <c r="Z96" i="90"/>
  <c r="BA96" i="90" s="1"/>
  <c r="Z69" i="90"/>
  <c r="BA69" i="90" s="1"/>
  <c r="Z41" i="90"/>
  <c r="BA41" i="90" s="1"/>
  <c r="Z21" i="90"/>
  <c r="BA21" i="90" s="1"/>
  <c r="M116" i="30"/>
  <c r="AA116" i="30" s="1"/>
  <c r="M96" i="30"/>
  <c r="M69" i="30"/>
  <c r="M41" i="30"/>
  <c r="Z16" i="90"/>
  <c r="BA16" i="90" s="1"/>
  <c r="M20" i="30"/>
  <c r="AA20" i="30" s="1"/>
  <c r="D23" i="95"/>
  <c r="N23" i="95" s="1"/>
  <c r="D30" i="95"/>
  <c r="D37" i="95"/>
  <c r="N37" i="95" s="1"/>
  <c r="D44" i="95"/>
  <c r="E16" i="95"/>
  <c r="O16" i="95" s="1"/>
  <c r="E23" i="95"/>
  <c r="O23" i="95" s="1"/>
  <c r="E30" i="95"/>
  <c r="O30" i="95"/>
  <c r="E37" i="95"/>
  <c r="E44" i="95"/>
  <c r="O44" i="95" s="1"/>
  <c r="F16" i="95"/>
  <c r="P16" i="95" s="1"/>
  <c r="F23" i="95"/>
  <c r="P23" i="95"/>
  <c r="F30" i="95"/>
  <c r="P30" i="95" s="1"/>
  <c r="F37" i="95"/>
  <c r="P37" i="95"/>
  <c r="F44" i="95"/>
  <c r="P44" i="95" s="1"/>
  <c r="G16" i="95"/>
  <c r="G23" i="95"/>
  <c r="Q23" i="95" s="1"/>
  <c r="G30" i="95"/>
  <c r="Q30" i="95" s="1"/>
  <c r="G37" i="95"/>
  <c r="Q37" i="95" s="1"/>
  <c r="G44" i="95"/>
  <c r="H16" i="95"/>
  <c r="R16" i="95" s="1"/>
  <c r="H23" i="95"/>
  <c r="H30" i="95"/>
  <c r="R30" i="95" s="1"/>
  <c r="H37" i="95"/>
  <c r="H44" i="95"/>
  <c r="R44" i="95" s="1"/>
  <c r="I16" i="95"/>
  <c r="S16" i="95" s="1"/>
  <c r="I23" i="95"/>
  <c r="S23" i="95" s="1"/>
  <c r="I30" i="95"/>
  <c r="S30" i="95" s="1"/>
  <c r="I37" i="95"/>
  <c r="S37" i="95" s="1"/>
  <c r="I44" i="95"/>
  <c r="S44" i="95" s="1"/>
  <c r="J16" i="95"/>
  <c r="T16" i="95"/>
  <c r="J23" i="95"/>
  <c r="T23" i="95" s="1"/>
  <c r="J30" i="95"/>
  <c r="T30" i="95" s="1"/>
  <c r="J37" i="95"/>
  <c r="T37" i="95" s="1"/>
  <c r="J44" i="95"/>
  <c r="CC11" i="92"/>
  <c r="CC12" i="92"/>
  <c r="CC13" i="92"/>
  <c r="CC14" i="92"/>
  <c r="CC15" i="92"/>
  <c r="CC16" i="92"/>
  <c r="CC22" i="92"/>
  <c r="CC23" i="92"/>
  <c r="CC24" i="92"/>
  <c r="CC26" i="92"/>
  <c r="CC28" i="92"/>
  <c r="CC30" i="92"/>
  <c r="CC31" i="92"/>
  <c r="CC32" i="92"/>
  <c r="CC33" i="92"/>
  <c r="CC34" i="92"/>
  <c r="CC35" i="92"/>
  <c r="CC36" i="92"/>
  <c r="CC42" i="92"/>
  <c r="CC43" i="92"/>
  <c r="CC44" i="92"/>
  <c r="CC48" i="92"/>
  <c r="CC53" i="92"/>
  <c r="CC56" i="92"/>
  <c r="CC58" i="92"/>
  <c r="CC59" i="92"/>
  <c r="CC60" i="92"/>
  <c r="CC61" i="92"/>
  <c r="CC62" i="92"/>
  <c r="CC63" i="92"/>
  <c r="CC64" i="92"/>
  <c r="CC70" i="92"/>
  <c r="CC71" i="92"/>
  <c r="CC72" i="92"/>
  <c r="CC76" i="92"/>
  <c r="CC80" i="92"/>
  <c r="CC83" i="92"/>
  <c r="CC85" i="92"/>
  <c r="CC86" i="92"/>
  <c r="CC87" i="92"/>
  <c r="CC88" i="92"/>
  <c r="CC89" i="92"/>
  <c r="CC90" i="92"/>
  <c r="CC91" i="92"/>
  <c r="CC97" i="92"/>
  <c r="CC98" i="92"/>
  <c r="CC99" i="92"/>
  <c r="CC103" i="92"/>
  <c r="CC105" i="92"/>
  <c r="CC106" i="92"/>
  <c r="CC107" i="92"/>
  <c r="CC108" i="92"/>
  <c r="CC109" i="92"/>
  <c r="CC110" i="92"/>
  <c r="CC111" i="92"/>
  <c r="CC117" i="92"/>
  <c r="CC118" i="92"/>
  <c r="CC119" i="92"/>
  <c r="CC123" i="92"/>
  <c r="AQ7" i="92"/>
  <c r="CA117" i="92"/>
  <c r="BZ117" i="92"/>
  <c r="BY117" i="92"/>
  <c r="BX117" i="92"/>
  <c r="BW117" i="92"/>
  <c r="BV117" i="92"/>
  <c r="BU117" i="92"/>
  <c r="BT117" i="92"/>
  <c r="BS117" i="92"/>
  <c r="BR117" i="92"/>
  <c r="BQ117" i="92"/>
  <c r="BP117" i="92"/>
  <c r="BO117" i="92"/>
  <c r="BN117" i="92"/>
  <c r="BM117" i="92"/>
  <c r="BL117" i="92"/>
  <c r="BK117" i="92"/>
  <c r="BJ117" i="92"/>
  <c r="BI117" i="92"/>
  <c r="BH117" i="92"/>
  <c r="BG117" i="92"/>
  <c r="BF117" i="92"/>
  <c r="BE117" i="92"/>
  <c r="BD117" i="92"/>
  <c r="BC117" i="92"/>
  <c r="BB117" i="92"/>
  <c r="BA117" i="92"/>
  <c r="AZ117" i="92"/>
  <c r="AY117" i="92"/>
  <c r="AX117" i="92"/>
  <c r="AW117" i="92"/>
  <c r="AV117" i="92"/>
  <c r="AU117" i="92"/>
  <c r="AT117" i="92"/>
  <c r="AS117" i="92"/>
  <c r="CA108" i="92"/>
  <c r="BZ108" i="92"/>
  <c r="BY108" i="92"/>
  <c r="BX108" i="92"/>
  <c r="BW108" i="92"/>
  <c r="BV108" i="92"/>
  <c r="BU108" i="92"/>
  <c r="BT108" i="92"/>
  <c r="BS108" i="92"/>
  <c r="BR108" i="92"/>
  <c r="BQ108" i="92"/>
  <c r="BP108" i="92"/>
  <c r="BO108" i="92"/>
  <c r="BN108" i="92"/>
  <c r="BM108" i="92"/>
  <c r="BL108" i="92"/>
  <c r="BK108" i="92"/>
  <c r="BJ108" i="92"/>
  <c r="BI108" i="92"/>
  <c r="BH108" i="92"/>
  <c r="BG108" i="92"/>
  <c r="BF108" i="92"/>
  <c r="BE108" i="92"/>
  <c r="BD108" i="92"/>
  <c r="BC108" i="92"/>
  <c r="BB108" i="92"/>
  <c r="BA108" i="92"/>
  <c r="AZ108" i="92"/>
  <c r="AY108" i="92"/>
  <c r="AX108" i="92"/>
  <c r="AW108" i="92"/>
  <c r="AV108" i="92"/>
  <c r="AU108" i="92"/>
  <c r="AT108" i="92"/>
  <c r="AS108" i="92"/>
  <c r="CA105" i="92"/>
  <c r="BZ105" i="92"/>
  <c r="BY105" i="92"/>
  <c r="BX105" i="92"/>
  <c r="BW105" i="92"/>
  <c r="BV105" i="92"/>
  <c r="BU105" i="92"/>
  <c r="BT105" i="92"/>
  <c r="BS105" i="92"/>
  <c r="BR105" i="92"/>
  <c r="BQ105" i="92"/>
  <c r="BP105" i="92"/>
  <c r="BO105" i="92"/>
  <c r="BN105" i="92"/>
  <c r="BM105" i="92"/>
  <c r="BL105" i="92"/>
  <c r="BK105" i="92"/>
  <c r="BJ105" i="92"/>
  <c r="BI105" i="92"/>
  <c r="BH105" i="92"/>
  <c r="BG105" i="92"/>
  <c r="BF105" i="92"/>
  <c r="BE105" i="92"/>
  <c r="BD105" i="92"/>
  <c r="BC105" i="92"/>
  <c r="BB105" i="92"/>
  <c r="BA105" i="92"/>
  <c r="AZ105" i="92"/>
  <c r="AY105" i="92"/>
  <c r="AX105" i="92"/>
  <c r="AW105" i="92"/>
  <c r="AV105" i="92"/>
  <c r="AU105" i="92"/>
  <c r="AT105" i="92"/>
  <c r="AS105" i="92"/>
  <c r="CA97" i="92"/>
  <c r="BZ97" i="92"/>
  <c r="BY97" i="92"/>
  <c r="BX97" i="92"/>
  <c r="BW97" i="92"/>
  <c r="BV97" i="92"/>
  <c r="BU97" i="92"/>
  <c r="BT97" i="92"/>
  <c r="BS97" i="92"/>
  <c r="BR97" i="92"/>
  <c r="BQ97" i="92"/>
  <c r="BP97" i="92"/>
  <c r="BO97" i="92"/>
  <c r="BN97" i="92"/>
  <c r="BM97" i="92"/>
  <c r="BL97" i="92"/>
  <c r="BK97" i="92"/>
  <c r="BJ97" i="92"/>
  <c r="BI97" i="92"/>
  <c r="BH97" i="92"/>
  <c r="BG97" i="92"/>
  <c r="BF97" i="92"/>
  <c r="BE97" i="92"/>
  <c r="BD97" i="92"/>
  <c r="BC97" i="92"/>
  <c r="BB97" i="92"/>
  <c r="BA97" i="92"/>
  <c r="AZ97" i="92"/>
  <c r="AY97" i="92"/>
  <c r="AX97" i="92"/>
  <c r="AW97" i="92"/>
  <c r="AV97" i="92"/>
  <c r="AU97" i="92"/>
  <c r="AT97" i="92"/>
  <c r="AS97" i="92"/>
  <c r="CA88" i="92"/>
  <c r="BZ88" i="92"/>
  <c r="BY88" i="92"/>
  <c r="BX88" i="92"/>
  <c r="BW88" i="92"/>
  <c r="BV88" i="92"/>
  <c r="BU88" i="92"/>
  <c r="BT88" i="92"/>
  <c r="BS88" i="92"/>
  <c r="BR88" i="92"/>
  <c r="BQ88" i="92"/>
  <c r="BP88" i="92"/>
  <c r="BO88" i="92"/>
  <c r="BN88" i="92"/>
  <c r="BM88" i="92"/>
  <c r="BL88" i="92"/>
  <c r="BK88" i="92"/>
  <c r="BJ88" i="92"/>
  <c r="BI88" i="92"/>
  <c r="BH88" i="92"/>
  <c r="BG88" i="92"/>
  <c r="BF88" i="92"/>
  <c r="BE88" i="92"/>
  <c r="BD88" i="92"/>
  <c r="BC88" i="92"/>
  <c r="BB88" i="92"/>
  <c r="BA88" i="92"/>
  <c r="AZ88" i="92"/>
  <c r="AY88" i="92"/>
  <c r="AX88" i="92"/>
  <c r="AW88" i="92"/>
  <c r="AV88" i="92"/>
  <c r="AU88" i="92"/>
  <c r="AT88" i="92"/>
  <c r="AS88" i="92"/>
  <c r="CA85" i="92"/>
  <c r="BZ85" i="92"/>
  <c r="BY85" i="92"/>
  <c r="BX85" i="92"/>
  <c r="BW85" i="92"/>
  <c r="BV85" i="92"/>
  <c r="BU85" i="92"/>
  <c r="BT85" i="92"/>
  <c r="BS85" i="92"/>
  <c r="BR85" i="92"/>
  <c r="BQ85" i="92"/>
  <c r="BP85" i="92"/>
  <c r="BO85" i="92"/>
  <c r="BN85" i="92"/>
  <c r="BM85" i="92"/>
  <c r="BL85" i="92"/>
  <c r="BK85" i="92"/>
  <c r="BJ85" i="92"/>
  <c r="BI85" i="92"/>
  <c r="BH85" i="92"/>
  <c r="BG85" i="92"/>
  <c r="BF85" i="92"/>
  <c r="BE85" i="92"/>
  <c r="BD85" i="92"/>
  <c r="BC85" i="92"/>
  <c r="BB85" i="92"/>
  <c r="BA85" i="92"/>
  <c r="AZ85" i="92"/>
  <c r="AY85" i="92"/>
  <c r="AX85" i="92"/>
  <c r="AW85" i="92"/>
  <c r="AV85" i="92"/>
  <c r="AU85" i="92"/>
  <c r="AT85" i="92"/>
  <c r="AS85" i="92"/>
  <c r="CA70" i="92"/>
  <c r="BZ70" i="92"/>
  <c r="BY70" i="92"/>
  <c r="BX70" i="92"/>
  <c r="BW70" i="92"/>
  <c r="BV70" i="92"/>
  <c r="BU70" i="92"/>
  <c r="BT70" i="92"/>
  <c r="BS70" i="92"/>
  <c r="BR70" i="92"/>
  <c r="BQ70" i="92"/>
  <c r="BP70" i="92"/>
  <c r="BO70" i="92"/>
  <c r="BN70" i="92"/>
  <c r="BM70" i="92"/>
  <c r="BL70" i="92"/>
  <c r="BK70" i="92"/>
  <c r="BJ70" i="92"/>
  <c r="BI70" i="92"/>
  <c r="BH70" i="92"/>
  <c r="BG70" i="92"/>
  <c r="BF70" i="92"/>
  <c r="BE70" i="92"/>
  <c r="BD70" i="92"/>
  <c r="BC70" i="92"/>
  <c r="BB70" i="92"/>
  <c r="BA70" i="92"/>
  <c r="AZ70" i="92"/>
  <c r="AY70" i="92"/>
  <c r="AX70" i="92"/>
  <c r="AW70" i="92"/>
  <c r="AV70" i="92"/>
  <c r="AU70" i="92"/>
  <c r="AT70" i="92"/>
  <c r="AS70" i="92"/>
  <c r="CA61" i="92"/>
  <c r="BZ61" i="92"/>
  <c r="BY61" i="92"/>
  <c r="BX61" i="92"/>
  <c r="BW61" i="92"/>
  <c r="BV61" i="92"/>
  <c r="BU61" i="92"/>
  <c r="BT61" i="92"/>
  <c r="BS61" i="92"/>
  <c r="BR61" i="92"/>
  <c r="BQ61" i="92"/>
  <c r="BP61" i="92"/>
  <c r="BO61" i="92"/>
  <c r="BN61" i="92"/>
  <c r="BM61" i="92"/>
  <c r="BL61" i="92"/>
  <c r="BK61" i="92"/>
  <c r="BJ61" i="92"/>
  <c r="BI61" i="92"/>
  <c r="BH61" i="92"/>
  <c r="BG61" i="92"/>
  <c r="BF61" i="92"/>
  <c r="BE61" i="92"/>
  <c r="BD61" i="92"/>
  <c r="BC61" i="92"/>
  <c r="BB61" i="92"/>
  <c r="BA61" i="92"/>
  <c r="AZ61" i="92"/>
  <c r="AY61" i="92"/>
  <c r="AX61" i="92"/>
  <c r="AW61" i="92"/>
  <c r="AV61" i="92"/>
  <c r="AU61" i="92"/>
  <c r="AT61" i="92"/>
  <c r="AS61" i="92"/>
  <c r="CA58" i="92"/>
  <c r="BZ58" i="92"/>
  <c r="BY58" i="92"/>
  <c r="BX58" i="92"/>
  <c r="BW58" i="92"/>
  <c r="BV58" i="92"/>
  <c r="BU58" i="92"/>
  <c r="BT58" i="92"/>
  <c r="BS58" i="92"/>
  <c r="BR58" i="92"/>
  <c r="BQ58" i="92"/>
  <c r="BP58" i="92"/>
  <c r="BO58" i="92"/>
  <c r="BN58" i="92"/>
  <c r="BM58" i="92"/>
  <c r="BL58" i="92"/>
  <c r="BK58" i="92"/>
  <c r="BJ58" i="92"/>
  <c r="BI58" i="92"/>
  <c r="BH58" i="92"/>
  <c r="BG58" i="92"/>
  <c r="BF58" i="92"/>
  <c r="BE58" i="92"/>
  <c r="BD58" i="92"/>
  <c r="BC58" i="92"/>
  <c r="BB58" i="92"/>
  <c r="BA58" i="92"/>
  <c r="AZ58" i="92"/>
  <c r="AY58" i="92"/>
  <c r="AX58" i="92"/>
  <c r="AW58" i="92"/>
  <c r="AV58" i="92"/>
  <c r="AU58" i="92"/>
  <c r="AT58" i="92"/>
  <c r="AS58" i="92"/>
  <c r="CA42" i="92"/>
  <c r="BZ42" i="92"/>
  <c r="BY42" i="92"/>
  <c r="BX42" i="92"/>
  <c r="BW42" i="92"/>
  <c r="BV42" i="92"/>
  <c r="BU42" i="92"/>
  <c r="BT42" i="92"/>
  <c r="BS42" i="92"/>
  <c r="BR42" i="92"/>
  <c r="BQ42" i="92"/>
  <c r="BP42" i="92"/>
  <c r="BO42" i="92"/>
  <c r="BN42" i="92"/>
  <c r="BM42" i="92"/>
  <c r="BL42" i="92"/>
  <c r="BK42" i="92"/>
  <c r="BJ42" i="92"/>
  <c r="BI42" i="92"/>
  <c r="BH42" i="92"/>
  <c r="BG42" i="92"/>
  <c r="BF42" i="92"/>
  <c r="BE42" i="92"/>
  <c r="BD42" i="92"/>
  <c r="BC42" i="92"/>
  <c r="BB42" i="92"/>
  <c r="BA42" i="92"/>
  <c r="AZ42" i="92"/>
  <c r="AY42" i="92"/>
  <c r="AX42" i="92"/>
  <c r="AW42" i="92"/>
  <c r="AV42" i="92"/>
  <c r="AU42" i="92"/>
  <c r="AT42" i="92"/>
  <c r="AS42" i="92"/>
  <c r="CA33" i="92"/>
  <c r="BZ33" i="92"/>
  <c r="BY33" i="92"/>
  <c r="BX33" i="92"/>
  <c r="BW33" i="92"/>
  <c r="BV33" i="92"/>
  <c r="BU33" i="92"/>
  <c r="BT33" i="92"/>
  <c r="BS33" i="92"/>
  <c r="BR33" i="92"/>
  <c r="BQ33" i="92"/>
  <c r="BP33" i="92"/>
  <c r="BO33" i="92"/>
  <c r="BN33" i="92"/>
  <c r="BM33" i="92"/>
  <c r="BL33" i="92"/>
  <c r="BK33" i="92"/>
  <c r="BJ33" i="92"/>
  <c r="BI33" i="92"/>
  <c r="BH33" i="92"/>
  <c r="BG33" i="92"/>
  <c r="BF33" i="92"/>
  <c r="BE33" i="92"/>
  <c r="BD33" i="92"/>
  <c r="BC33" i="92"/>
  <c r="BB33" i="92"/>
  <c r="BA33" i="92"/>
  <c r="AZ33" i="92"/>
  <c r="AY33" i="92"/>
  <c r="AX33" i="92"/>
  <c r="AW33" i="92"/>
  <c r="AV33" i="92"/>
  <c r="AU33" i="92"/>
  <c r="AT33" i="92"/>
  <c r="AS33" i="92"/>
  <c r="CA30" i="92"/>
  <c r="BZ30" i="92"/>
  <c r="BY30" i="92"/>
  <c r="BX30" i="92"/>
  <c r="BW30" i="92"/>
  <c r="BV30" i="92"/>
  <c r="BU30" i="92"/>
  <c r="BT30" i="92"/>
  <c r="BS30" i="92"/>
  <c r="BR30" i="92"/>
  <c r="BQ30" i="92"/>
  <c r="BP30" i="92"/>
  <c r="BO30" i="92"/>
  <c r="BN30" i="92"/>
  <c r="BM30" i="92"/>
  <c r="BL30" i="92"/>
  <c r="BK30" i="92"/>
  <c r="BJ30" i="92"/>
  <c r="BI30" i="92"/>
  <c r="BH30" i="92"/>
  <c r="BG30" i="92"/>
  <c r="BF30" i="92"/>
  <c r="BE30" i="92"/>
  <c r="BD30" i="92"/>
  <c r="BC30" i="92"/>
  <c r="BB30" i="92"/>
  <c r="BA30" i="92"/>
  <c r="AZ30" i="92"/>
  <c r="AY30" i="92"/>
  <c r="AX30" i="92"/>
  <c r="AW30" i="92"/>
  <c r="AV30" i="92"/>
  <c r="AU30" i="92"/>
  <c r="AT30" i="92"/>
  <c r="AS30" i="92"/>
  <c r="CA22" i="92"/>
  <c r="BZ22" i="92"/>
  <c r="BY22" i="92"/>
  <c r="BX22" i="92"/>
  <c r="BW22" i="92"/>
  <c r="BV22" i="92"/>
  <c r="BU22" i="92"/>
  <c r="BT22" i="92"/>
  <c r="BS22" i="92"/>
  <c r="BR22" i="92"/>
  <c r="BQ22" i="92"/>
  <c r="BP22" i="92"/>
  <c r="BO22" i="92"/>
  <c r="BN22" i="92"/>
  <c r="BM22" i="92"/>
  <c r="BL22" i="92"/>
  <c r="BK22" i="92"/>
  <c r="BJ22" i="92"/>
  <c r="BI22" i="92"/>
  <c r="BH22" i="92"/>
  <c r="BG22" i="92"/>
  <c r="BF22" i="92"/>
  <c r="BE22" i="92"/>
  <c r="BD22" i="92"/>
  <c r="BC22" i="92"/>
  <c r="BB22" i="92"/>
  <c r="BA22" i="92"/>
  <c r="AZ22" i="92"/>
  <c r="AY22" i="92"/>
  <c r="AX22" i="92"/>
  <c r="AW22" i="92"/>
  <c r="AV22" i="92"/>
  <c r="AU22" i="92"/>
  <c r="AT22" i="92"/>
  <c r="AS22" i="92"/>
  <c r="CA13" i="92"/>
  <c r="BZ13" i="92"/>
  <c r="BY13" i="92"/>
  <c r="BX13" i="92"/>
  <c r="BW13" i="92"/>
  <c r="BV13" i="92"/>
  <c r="BU13" i="92"/>
  <c r="BT13" i="92"/>
  <c r="BS13" i="92"/>
  <c r="BR13" i="92"/>
  <c r="BQ13" i="92"/>
  <c r="BP13" i="92"/>
  <c r="BO13" i="92"/>
  <c r="BN13" i="92"/>
  <c r="BM13" i="92"/>
  <c r="BL13" i="92"/>
  <c r="BK13" i="92"/>
  <c r="BJ13" i="92"/>
  <c r="BI13" i="92"/>
  <c r="BH13" i="92"/>
  <c r="BG13" i="92"/>
  <c r="BF13" i="92"/>
  <c r="BE13" i="92"/>
  <c r="BD13" i="92"/>
  <c r="BC13" i="92"/>
  <c r="BB13" i="92"/>
  <c r="BA13" i="92"/>
  <c r="AZ13" i="92"/>
  <c r="AY13" i="92"/>
  <c r="AX13" i="92"/>
  <c r="AW13" i="92"/>
  <c r="AV13" i="92"/>
  <c r="AU13" i="92"/>
  <c r="AT13" i="92"/>
  <c r="AS13" i="92"/>
  <c r="CA10" i="92"/>
  <c r="BZ10" i="92"/>
  <c r="BY10" i="92"/>
  <c r="BX10" i="92"/>
  <c r="BW10" i="92"/>
  <c r="BV10" i="92"/>
  <c r="BU10" i="92"/>
  <c r="BT10" i="92"/>
  <c r="BS10" i="92"/>
  <c r="BR10" i="92"/>
  <c r="BQ10" i="92"/>
  <c r="BP10" i="92"/>
  <c r="BO10" i="92"/>
  <c r="BN10" i="92"/>
  <c r="BM10" i="92"/>
  <c r="BL10" i="92"/>
  <c r="BK10" i="92"/>
  <c r="BJ10" i="92"/>
  <c r="BI10" i="92"/>
  <c r="BH10" i="92"/>
  <c r="BG10" i="92"/>
  <c r="BF10" i="92"/>
  <c r="BE10" i="92"/>
  <c r="BD10" i="92"/>
  <c r="BC10" i="92"/>
  <c r="BB10" i="92"/>
  <c r="BA10" i="92"/>
  <c r="AZ10" i="92"/>
  <c r="AY10" i="92"/>
  <c r="AX10" i="92"/>
  <c r="AW10" i="92"/>
  <c r="AV10" i="92"/>
  <c r="AU10" i="92"/>
  <c r="AT10" i="92"/>
  <c r="AS10" i="92"/>
  <c r="CA8" i="92"/>
  <c r="BZ8" i="92"/>
  <c r="BY8" i="92"/>
  <c r="BX8" i="92"/>
  <c r="BW8" i="92"/>
  <c r="BV8" i="92"/>
  <c r="BU8" i="92"/>
  <c r="BT8" i="92"/>
  <c r="BS8" i="92"/>
  <c r="BR8" i="92"/>
  <c r="BQ8" i="92"/>
  <c r="BP8" i="92"/>
  <c r="BO8" i="92"/>
  <c r="BN8" i="92"/>
  <c r="BM8" i="92"/>
  <c r="BL8" i="92"/>
  <c r="BK8" i="92"/>
  <c r="BJ8" i="92"/>
  <c r="BI8" i="92"/>
  <c r="BH8" i="92"/>
  <c r="BG8" i="92"/>
  <c r="BF8" i="92"/>
  <c r="BE8" i="92"/>
  <c r="BD8" i="92"/>
  <c r="BC8" i="92"/>
  <c r="BB8" i="92"/>
  <c r="BA8" i="92"/>
  <c r="AZ8" i="92"/>
  <c r="AY8" i="92"/>
  <c r="AX8" i="92"/>
  <c r="AW8" i="92"/>
  <c r="AV8" i="92"/>
  <c r="AU8" i="92"/>
  <c r="AT8" i="92"/>
  <c r="AS8" i="92"/>
  <c r="AQ117" i="92"/>
  <c r="AQ108" i="92"/>
  <c r="AQ105" i="92"/>
  <c r="AQ97" i="92"/>
  <c r="AQ88" i="92"/>
  <c r="AQ85" i="92"/>
  <c r="AQ70" i="92"/>
  <c r="AQ61" i="92"/>
  <c r="AQ58" i="92"/>
  <c r="AQ42" i="92"/>
  <c r="AQ33" i="92"/>
  <c r="AQ30" i="92"/>
  <c r="AQ22" i="92"/>
  <c r="AQ13" i="92"/>
  <c r="AQ10" i="92"/>
  <c r="AQ8" i="92"/>
  <c r="T25" i="92"/>
  <c r="BG26" i="92" s="1"/>
  <c r="T45" i="92"/>
  <c r="BG48" i="92" s="1"/>
  <c r="T73" i="92"/>
  <c r="BG73" i="92" s="1"/>
  <c r="T100" i="92"/>
  <c r="BG103" i="92" s="1"/>
  <c r="T120" i="92"/>
  <c r="BG123" i="92" s="1"/>
  <c r="S25" i="92"/>
  <c r="BF25" i="92" s="1"/>
  <c r="S45" i="92"/>
  <c r="BF51" i="92" s="1"/>
  <c r="S73" i="92"/>
  <c r="BF76" i="92" s="1"/>
  <c r="S100" i="92"/>
  <c r="BF101" i="92" s="1"/>
  <c r="S120" i="92"/>
  <c r="BF121" i="92" s="1"/>
  <c r="E25" i="30"/>
  <c r="Q25" i="30" s="1"/>
  <c r="F25" i="30"/>
  <c r="R26" i="30" s="1"/>
  <c r="AY8" i="91"/>
  <c r="AQ8" i="91"/>
  <c r="AR7" i="91"/>
  <c r="AD7" i="91"/>
  <c r="AW8" i="91"/>
  <c r="AV8" i="91"/>
  <c r="AU8" i="91"/>
  <c r="AT8" i="91"/>
  <c r="AS8" i="91"/>
  <c r="AR8" i="91"/>
  <c r="AO8" i="91"/>
  <c r="AN8" i="91"/>
  <c r="AM8" i="91"/>
  <c r="AL8" i="91"/>
  <c r="AK8" i="91"/>
  <c r="AJ8" i="91"/>
  <c r="AI8" i="91"/>
  <c r="AH8" i="91"/>
  <c r="AG8" i="91"/>
  <c r="AF8" i="91"/>
  <c r="AE8" i="91"/>
  <c r="AD8" i="91"/>
  <c r="BA104" i="90"/>
  <c r="BA84" i="90"/>
  <c r="BA57" i="90"/>
  <c r="BA50" i="90"/>
  <c r="BA29" i="90"/>
  <c r="BA8" i="90"/>
  <c r="AY8" i="90"/>
  <c r="AX117" i="90"/>
  <c r="AW117" i="90"/>
  <c r="AV117" i="90"/>
  <c r="AU117" i="90"/>
  <c r="AT117" i="90"/>
  <c r="AS117" i="90"/>
  <c r="AR117" i="90"/>
  <c r="AQ117" i="90"/>
  <c r="AP117" i="90"/>
  <c r="AO117" i="90"/>
  <c r="AN117" i="90"/>
  <c r="AM117" i="90"/>
  <c r="AL117" i="90"/>
  <c r="AK117" i="90"/>
  <c r="AJ117" i="90"/>
  <c r="AI117" i="90"/>
  <c r="AH117" i="90"/>
  <c r="AG117" i="90"/>
  <c r="AF117" i="90"/>
  <c r="AE117" i="90"/>
  <c r="AD117" i="90"/>
  <c r="AX108" i="90"/>
  <c r="AW108" i="90"/>
  <c r="AV108" i="90"/>
  <c r="AU108" i="90"/>
  <c r="AT108" i="90"/>
  <c r="AS108" i="90"/>
  <c r="AR108" i="90"/>
  <c r="AQ108" i="90"/>
  <c r="AP108" i="90"/>
  <c r="AO108" i="90"/>
  <c r="AN108" i="90"/>
  <c r="AM108" i="90"/>
  <c r="AL108" i="90"/>
  <c r="AK108" i="90"/>
  <c r="AJ108" i="90"/>
  <c r="AI108" i="90"/>
  <c r="AH108" i="90"/>
  <c r="AG108" i="90"/>
  <c r="AF108" i="90"/>
  <c r="AE108" i="90"/>
  <c r="AD108" i="90"/>
  <c r="AX105" i="90"/>
  <c r="AW105" i="90"/>
  <c r="AV105" i="90"/>
  <c r="AU105" i="90"/>
  <c r="AT105" i="90"/>
  <c r="AS105" i="90"/>
  <c r="AR105" i="90"/>
  <c r="AQ105" i="90"/>
  <c r="AP105" i="90"/>
  <c r="AO105" i="90"/>
  <c r="AN105" i="90"/>
  <c r="AM105" i="90"/>
  <c r="AL105" i="90"/>
  <c r="AK105" i="90"/>
  <c r="AJ105" i="90"/>
  <c r="AI105" i="90"/>
  <c r="AH105" i="90"/>
  <c r="AG105" i="90"/>
  <c r="AF105" i="90"/>
  <c r="AE105" i="90"/>
  <c r="AD105" i="90"/>
  <c r="AX97" i="90"/>
  <c r="AW97" i="90"/>
  <c r="AV97" i="90"/>
  <c r="AU97" i="90"/>
  <c r="AT97" i="90"/>
  <c r="AS97" i="90"/>
  <c r="AR97" i="90"/>
  <c r="AQ97" i="90"/>
  <c r="AP97" i="90"/>
  <c r="AO97" i="90"/>
  <c r="AN97" i="90"/>
  <c r="AM97" i="90"/>
  <c r="AL97" i="90"/>
  <c r="AK97" i="90"/>
  <c r="AJ97" i="90"/>
  <c r="AI97" i="90"/>
  <c r="AH97" i="90"/>
  <c r="AG97" i="90"/>
  <c r="AF97" i="90"/>
  <c r="AE97" i="90"/>
  <c r="AD97" i="90"/>
  <c r="AX88" i="90"/>
  <c r="AW88" i="90"/>
  <c r="AV88" i="90"/>
  <c r="AU88" i="90"/>
  <c r="AT88" i="90"/>
  <c r="AS88" i="90"/>
  <c r="AR88" i="90"/>
  <c r="AQ88" i="90"/>
  <c r="AP88" i="90"/>
  <c r="AO88" i="90"/>
  <c r="AN88" i="90"/>
  <c r="AM88" i="90"/>
  <c r="AL88" i="90"/>
  <c r="AK88" i="90"/>
  <c r="AJ88" i="90"/>
  <c r="AI88" i="90"/>
  <c r="AH88" i="90"/>
  <c r="AG88" i="90"/>
  <c r="AF88" i="90"/>
  <c r="AE88" i="90"/>
  <c r="AD88" i="90"/>
  <c r="AX85" i="90"/>
  <c r="AW85" i="90"/>
  <c r="AV85" i="90"/>
  <c r="AU85" i="90"/>
  <c r="AT85" i="90"/>
  <c r="AS85" i="90"/>
  <c r="AR85" i="90"/>
  <c r="AQ85" i="90"/>
  <c r="AP85" i="90"/>
  <c r="AO85" i="90"/>
  <c r="AN85" i="90"/>
  <c r="AM85" i="90"/>
  <c r="AL85" i="90"/>
  <c r="AK85" i="90"/>
  <c r="AJ85" i="90"/>
  <c r="AI85" i="90"/>
  <c r="AH85" i="90"/>
  <c r="AG85" i="90"/>
  <c r="AF85" i="90"/>
  <c r="AE85" i="90"/>
  <c r="AD85" i="90"/>
  <c r="AX70" i="90"/>
  <c r="AW70" i="90"/>
  <c r="AV70" i="90"/>
  <c r="AU70" i="90"/>
  <c r="AT70" i="90"/>
  <c r="AS70" i="90"/>
  <c r="AR70" i="90"/>
  <c r="AQ70" i="90"/>
  <c r="AP70" i="90"/>
  <c r="AO70" i="90"/>
  <c r="AN70" i="90"/>
  <c r="AM70" i="90"/>
  <c r="AL70" i="90"/>
  <c r="AK70" i="90"/>
  <c r="AJ70" i="90"/>
  <c r="AI70" i="90"/>
  <c r="AH70" i="90"/>
  <c r="AG70" i="90"/>
  <c r="AF70" i="90"/>
  <c r="AE70" i="90"/>
  <c r="AD70" i="90"/>
  <c r="AX61" i="90"/>
  <c r="AW61" i="90"/>
  <c r="AV61" i="90"/>
  <c r="AU61" i="90"/>
  <c r="AT61" i="90"/>
  <c r="AS61" i="90"/>
  <c r="AR61" i="90"/>
  <c r="AQ61" i="90"/>
  <c r="AP61" i="90"/>
  <c r="AO61" i="90"/>
  <c r="AN61" i="90"/>
  <c r="AM61" i="90"/>
  <c r="AL61" i="90"/>
  <c r="AK61" i="90"/>
  <c r="AJ61" i="90"/>
  <c r="AI61" i="90"/>
  <c r="AH61" i="90"/>
  <c r="AG61" i="90"/>
  <c r="AF61" i="90"/>
  <c r="AE61" i="90"/>
  <c r="AD61" i="90"/>
  <c r="AX58" i="90"/>
  <c r="AW58" i="90"/>
  <c r="AV58" i="90"/>
  <c r="AU58" i="90"/>
  <c r="AT58" i="90"/>
  <c r="AS58" i="90"/>
  <c r="AR58" i="90"/>
  <c r="AQ58" i="90"/>
  <c r="AP58" i="90"/>
  <c r="AO58" i="90"/>
  <c r="AN58" i="90"/>
  <c r="AM58" i="90"/>
  <c r="AL58" i="90"/>
  <c r="AK58" i="90"/>
  <c r="AJ58" i="90"/>
  <c r="AI58" i="90"/>
  <c r="AH58" i="90"/>
  <c r="AG58" i="90"/>
  <c r="AF58" i="90"/>
  <c r="AE58" i="90"/>
  <c r="AD58" i="90"/>
  <c r="AX42" i="90"/>
  <c r="AW42" i="90"/>
  <c r="AV42" i="90"/>
  <c r="AU42" i="90"/>
  <c r="AT42" i="90"/>
  <c r="AS42" i="90"/>
  <c r="AR42" i="90"/>
  <c r="AQ42" i="90"/>
  <c r="AP42" i="90"/>
  <c r="AO42" i="90"/>
  <c r="AN42" i="90"/>
  <c r="AM42" i="90"/>
  <c r="AL42" i="90"/>
  <c r="AK42" i="90"/>
  <c r="AJ42" i="90"/>
  <c r="AI42" i="90"/>
  <c r="AH42" i="90"/>
  <c r="AG42" i="90"/>
  <c r="AF42" i="90"/>
  <c r="AE42" i="90"/>
  <c r="AD42" i="90"/>
  <c r="AX33" i="90"/>
  <c r="AW33" i="90"/>
  <c r="AV33" i="90"/>
  <c r="AU33" i="90"/>
  <c r="AT33" i="90"/>
  <c r="AS33" i="90"/>
  <c r="AR33" i="90"/>
  <c r="AQ33" i="90"/>
  <c r="AP33" i="90"/>
  <c r="AO33" i="90"/>
  <c r="AN33" i="90"/>
  <c r="AM33" i="90"/>
  <c r="AL33" i="90"/>
  <c r="AK33" i="90"/>
  <c r="AJ33" i="90"/>
  <c r="AI33" i="90"/>
  <c r="AH33" i="90"/>
  <c r="AG33" i="90"/>
  <c r="AF33" i="90"/>
  <c r="AE33" i="90"/>
  <c r="AD33" i="90"/>
  <c r="AX30" i="90"/>
  <c r="AW30" i="90"/>
  <c r="AV30" i="90"/>
  <c r="AU30" i="90"/>
  <c r="AT30" i="90"/>
  <c r="AS30" i="90"/>
  <c r="AR30" i="90"/>
  <c r="AQ30" i="90"/>
  <c r="AP30" i="90"/>
  <c r="AO30" i="90"/>
  <c r="AN30" i="90"/>
  <c r="AM30" i="90"/>
  <c r="AL30" i="90"/>
  <c r="AK30" i="90"/>
  <c r="AJ30" i="90"/>
  <c r="AI30" i="90"/>
  <c r="AH30" i="90"/>
  <c r="AG30" i="90"/>
  <c r="AF30" i="90"/>
  <c r="AE30" i="90"/>
  <c r="AD30" i="90"/>
  <c r="AX22" i="90"/>
  <c r="AW22" i="90"/>
  <c r="AV22" i="90"/>
  <c r="AU22" i="90"/>
  <c r="AT22" i="90"/>
  <c r="AS22" i="90"/>
  <c r="AR22" i="90"/>
  <c r="AQ22" i="90"/>
  <c r="AP22" i="90"/>
  <c r="AO22" i="90"/>
  <c r="AN22" i="90"/>
  <c r="AM22" i="90"/>
  <c r="AL22" i="90"/>
  <c r="AK22" i="90"/>
  <c r="AJ22" i="90"/>
  <c r="AI22" i="90"/>
  <c r="AH22" i="90"/>
  <c r="AG22" i="90"/>
  <c r="AF22" i="90"/>
  <c r="AE22" i="90"/>
  <c r="AD22" i="90"/>
  <c r="AX13" i="90"/>
  <c r="AW13" i="90"/>
  <c r="AV13" i="90"/>
  <c r="AU13" i="90"/>
  <c r="AT13" i="90"/>
  <c r="AS13" i="90"/>
  <c r="AR13" i="90"/>
  <c r="AQ13" i="90"/>
  <c r="AP13" i="90"/>
  <c r="AO13" i="90"/>
  <c r="AN13" i="90"/>
  <c r="AM13" i="90"/>
  <c r="AL13" i="90"/>
  <c r="AK13" i="90"/>
  <c r="AJ13" i="90"/>
  <c r="AI13" i="90"/>
  <c r="AH13" i="90"/>
  <c r="AG13" i="90"/>
  <c r="AF13" i="90"/>
  <c r="AE13" i="90"/>
  <c r="AD13" i="90"/>
  <c r="AX10" i="90"/>
  <c r="AW10" i="90"/>
  <c r="AV10" i="90"/>
  <c r="AU10" i="90"/>
  <c r="AT10" i="90"/>
  <c r="AS10" i="90"/>
  <c r="AR10" i="90"/>
  <c r="AQ10" i="90"/>
  <c r="AP10" i="90"/>
  <c r="AO10" i="90"/>
  <c r="AN10" i="90"/>
  <c r="AM10" i="90"/>
  <c r="AL10" i="90"/>
  <c r="AK10" i="90"/>
  <c r="AJ10" i="90"/>
  <c r="AI10" i="90"/>
  <c r="AH10" i="90"/>
  <c r="AG10" i="90"/>
  <c r="AF10" i="90"/>
  <c r="AE10" i="90"/>
  <c r="AD10" i="90"/>
  <c r="AW8" i="90"/>
  <c r="AV8" i="90"/>
  <c r="AU8" i="90"/>
  <c r="AT8" i="90"/>
  <c r="AS8" i="90"/>
  <c r="AR8" i="90"/>
  <c r="AQ8" i="90"/>
  <c r="AP8" i="90"/>
  <c r="AO8" i="90"/>
  <c r="AN8" i="90"/>
  <c r="AM8" i="90"/>
  <c r="AL8" i="90"/>
  <c r="AK8" i="90"/>
  <c r="AJ8" i="90"/>
  <c r="AI8" i="90"/>
  <c r="AH8" i="90"/>
  <c r="AG8" i="90"/>
  <c r="AF8" i="90"/>
  <c r="AE8" i="90"/>
  <c r="AD8" i="90"/>
  <c r="AC117" i="90"/>
  <c r="AC108" i="90"/>
  <c r="AC105" i="90"/>
  <c r="AC97" i="90"/>
  <c r="AC88" i="90"/>
  <c r="AC85" i="90"/>
  <c r="AC70" i="90"/>
  <c r="AC61" i="90"/>
  <c r="AC58" i="90"/>
  <c r="AC42" i="90"/>
  <c r="AC33" i="90"/>
  <c r="AC30" i="90"/>
  <c r="AC22" i="90"/>
  <c r="AC13" i="90"/>
  <c r="AC10" i="90"/>
  <c r="AC8" i="90"/>
  <c r="AC7" i="90"/>
  <c r="R25" i="90"/>
  <c r="R45" i="90"/>
  <c r="AQ45" i="90" s="1"/>
  <c r="R73" i="90"/>
  <c r="R100" i="90"/>
  <c r="AQ101" i="90" s="1"/>
  <c r="R120" i="90"/>
  <c r="Q25" i="90"/>
  <c r="AP28" i="90" s="1"/>
  <c r="Q45" i="90"/>
  <c r="AP45" i="90" s="1"/>
  <c r="Q73" i="90"/>
  <c r="AP78" i="90" s="1"/>
  <c r="Q100" i="90"/>
  <c r="AP101" i="90" s="1"/>
  <c r="Q120" i="90"/>
  <c r="AP123" i="90" s="1"/>
  <c r="S25" i="90"/>
  <c r="AR28" i="90" s="1"/>
  <c r="T25" i="90"/>
  <c r="AS25" i="90" s="1"/>
  <c r="S45" i="90"/>
  <c r="AR51" i="90" s="1"/>
  <c r="T45" i="90"/>
  <c r="AS51" i="90" s="1"/>
  <c r="S73" i="90"/>
  <c r="AR78" i="90" s="1"/>
  <c r="T73" i="90"/>
  <c r="S100" i="90"/>
  <c r="AR103" i="90" s="1"/>
  <c r="T100" i="90"/>
  <c r="AS103" i="90" s="1"/>
  <c r="S120" i="90"/>
  <c r="AR120" i="90" s="1"/>
  <c r="T120" i="90"/>
  <c r="P7" i="30"/>
  <c r="D44" i="38"/>
  <c r="AU44" i="38" s="1"/>
  <c r="D57" i="38"/>
  <c r="Z103" i="90"/>
  <c r="Z76" i="90"/>
  <c r="Z48" i="90"/>
  <c r="Z28" i="90"/>
  <c r="BA28" i="90" s="1"/>
  <c r="M123" i="30"/>
  <c r="AA123" i="30" s="1"/>
  <c r="M103" i="30"/>
  <c r="AA103" i="30" s="1"/>
  <c r="M76" i="30"/>
  <c r="M48" i="30"/>
  <c r="AA48" i="30" s="1"/>
  <c r="G25" i="30"/>
  <c r="S25" i="30" s="1"/>
  <c r="H25" i="30"/>
  <c r="I25" i="30"/>
  <c r="J25" i="30"/>
  <c r="K25" i="30"/>
  <c r="W25" i="30" s="1"/>
  <c r="M13" i="30"/>
  <c r="M22" i="30"/>
  <c r="AA22" i="30" s="1"/>
  <c r="D45" i="30"/>
  <c r="P51" i="30" s="1"/>
  <c r="D73" i="30"/>
  <c r="D100" i="30"/>
  <c r="P103" i="30" s="1"/>
  <c r="D120" i="30"/>
  <c r="P121" i="30" s="1"/>
  <c r="E45" i="30"/>
  <c r="Q45" i="30" s="1"/>
  <c r="E73" i="30"/>
  <c r="E100" i="30"/>
  <c r="Q101" i="30" s="1"/>
  <c r="E120" i="30"/>
  <c r="Q121" i="30" s="1"/>
  <c r="F45" i="30"/>
  <c r="F73" i="30"/>
  <c r="F100" i="30"/>
  <c r="R103" i="30" s="1"/>
  <c r="F120" i="30"/>
  <c r="R121" i="30" s="1"/>
  <c r="G45" i="30"/>
  <c r="G73" i="30"/>
  <c r="G100" i="30"/>
  <c r="S100" i="30" s="1"/>
  <c r="G120" i="30"/>
  <c r="S121" i="30" s="1"/>
  <c r="H45" i="30"/>
  <c r="T45" i="30" s="1"/>
  <c r="H73" i="30"/>
  <c r="H100" i="30"/>
  <c r="T100" i="30" s="1"/>
  <c r="H120" i="30"/>
  <c r="I45" i="30"/>
  <c r="U45" i="30" s="1"/>
  <c r="I73" i="30"/>
  <c r="I100" i="30"/>
  <c r="U103" i="30" s="1"/>
  <c r="I120" i="30"/>
  <c r="U121" i="30" s="1"/>
  <c r="J45" i="30"/>
  <c r="V48" i="30" s="1"/>
  <c r="J73" i="30"/>
  <c r="V76" i="30" s="1"/>
  <c r="J100" i="30"/>
  <c r="J120" i="30"/>
  <c r="V120" i="30" s="1"/>
  <c r="K45" i="30"/>
  <c r="W51" i="30" s="1"/>
  <c r="K73" i="30"/>
  <c r="K100" i="30"/>
  <c r="W101" i="30" s="1"/>
  <c r="K120" i="30"/>
  <c r="W120" i="30" s="1"/>
  <c r="L45" i="30"/>
  <c r="X51" i="30" s="1"/>
  <c r="L73" i="30"/>
  <c r="L100" i="30"/>
  <c r="X103" i="30" s="1"/>
  <c r="L120" i="30"/>
  <c r="X121" i="30" s="1"/>
  <c r="Q10" i="30"/>
  <c r="R10" i="30"/>
  <c r="S10" i="30"/>
  <c r="T10" i="30"/>
  <c r="U10" i="30"/>
  <c r="V10" i="30"/>
  <c r="W10" i="30"/>
  <c r="P13" i="30"/>
  <c r="Q13" i="30"/>
  <c r="R13" i="30"/>
  <c r="S13" i="30"/>
  <c r="T13" i="30"/>
  <c r="U13" i="30"/>
  <c r="V13" i="30"/>
  <c r="W13" i="30"/>
  <c r="X13" i="30"/>
  <c r="M14" i="30"/>
  <c r="M15" i="30"/>
  <c r="P16" i="30"/>
  <c r="Q16" i="30"/>
  <c r="R16" i="30"/>
  <c r="S16" i="30"/>
  <c r="T16" i="30"/>
  <c r="U16" i="30"/>
  <c r="V16" i="30"/>
  <c r="W16" i="30"/>
  <c r="X16" i="30"/>
  <c r="M16" i="30"/>
  <c r="M17" i="30"/>
  <c r="M18" i="30"/>
  <c r="AA18" i="30" s="1"/>
  <c r="M19" i="30"/>
  <c r="AA19" i="30" s="1"/>
  <c r="M21" i="30"/>
  <c r="P22" i="30"/>
  <c r="Q22" i="30"/>
  <c r="R22" i="30"/>
  <c r="S22" i="30"/>
  <c r="T22" i="30"/>
  <c r="U22" i="30"/>
  <c r="V22" i="30"/>
  <c r="W22" i="30"/>
  <c r="X22" i="30"/>
  <c r="M23" i="30"/>
  <c r="M24" i="30"/>
  <c r="AA24" i="30" s="1"/>
  <c r="P30" i="30"/>
  <c r="Q30" i="30"/>
  <c r="R30" i="30"/>
  <c r="S30" i="30"/>
  <c r="T30" i="30"/>
  <c r="U30" i="30"/>
  <c r="V30" i="30"/>
  <c r="W30" i="30"/>
  <c r="X30" i="30"/>
  <c r="M30" i="30"/>
  <c r="M31" i="30"/>
  <c r="AA31" i="30" s="1"/>
  <c r="M32" i="30"/>
  <c r="AA32" i="30" s="1"/>
  <c r="P33" i="30"/>
  <c r="Q33" i="30"/>
  <c r="R33" i="30"/>
  <c r="S33" i="30"/>
  <c r="T33" i="30"/>
  <c r="U33" i="30"/>
  <c r="V33" i="30"/>
  <c r="W33" i="30"/>
  <c r="X33" i="30"/>
  <c r="M33" i="30"/>
  <c r="AA33" i="30" s="1"/>
  <c r="M34" i="30"/>
  <c r="AA34" i="30" s="1"/>
  <c r="M35" i="30"/>
  <c r="AA35" i="30" s="1"/>
  <c r="M36" i="30"/>
  <c r="AA36" i="30" s="1"/>
  <c r="M37" i="30"/>
  <c r="AA37" i="30" s="1"/>
  <c r="M38" i="30"/>
  <c r="AA38" i="30" s="1"/>
  <c r="M39" i="30"/>
  <c r="AA39" i="30" s="1"/>
  <c r="M40" i="30"/>
  <c r="AA40" i="30" s="1"/>
  <c r="P42" i="30"/>
  <c r="Q42" i="30"/>
  <c r="R42" i="30"/>
  <c r="S42" i="30"/>
  <c r="T42" i="30"/>
  <c r="U42" i="30"/>
  <c r="V42" i="30"/>
  <c r="W42" i="30"/>
  <c r="X42" i="30"/>
  <c r="M42" i="30"/>
  <c r="AA42" i="30" s="1"/>
  <c r="M43" i="30"/>
  <c r="AA43" i="30" s="1"/>
  <c r="M44" i="30"/>
  <c r="AA44" i="30" s="1"/>
  <c r="M53" i="30"/>
  <c r="AA53" i="30" s="1"/>
  <c r="M56" i="30"/>
  <c r="AA56" i="30" s="1"/>
  <c r="P58" i="30"/>
  <c r="Q58" i="30"/>
  <c r="R58" i="30"/>
  <c r="S58" i="30"/>
  <c r="T58" i="30"/>
  <c r="U58" i="30"/>
  <c r="V58" i="30"/>
  <c r="W58" i="30"/>
  <c r="X58" i="30"/>
  <c r="M58" i="30"/>
  <c r="AA58" i="30" s="1"/>
  <c r="M59" i="30"/>
  <c r="M60" i="30"/>
  <c r="AA60" i="30" s="1"/>
  <c r="P61" i="30"/>
  <c r="Q61" i="30"/>
  <c r="R61" i="30"/>
  <c r="S61" i="30"/>
  <c r="T61" i="30"/>
  <c r="U61" i="30"/>
  <c r="V61" i="30"/>
  <c r="W61" i="30"/>
  <c r="X61" i="30"/>
  <c r="M61" i="30"/>
  <c r="AA61" i="30" s="1"/>
  <c r="M62" i="30"/>
  <c r="AA62" i="30" s="1"/>
  <c r="M63" i="30"/>
  <c r="AA63" i="30" s="1"/>
  <c r="M64" i="30"/>
  <c r="AA64" i="30" s="1"/>
  <c r="M65" i="30"/>
  <c r="AA65" i="30" s="1"/>
  <c r="M66" i="30"/>
  <c r="AA66" i="30" s="1"/>
  <c r="M67" i="30"/>
  <c r="AA67" i="30" s="1"/>
  <c r="M68" i="30"/>
  <c r="AA68" i="30" s="1"/>
  <c r="P70" i="30"/>
  <c r="Q70" i="30"/>
  <c r="R70" i="30"/>
  <c r="S70" i="30"/>
  <c r="T70" i="30"/>
  <c r="U70" i="30"/>
  <c r="V70" i="30"/>
  <c r="W70" i="30"/>
  <c r="X70" i="30"/>
  <c r="M70" i="30"/>
  <c r="AA70" i="30" s="1"/>
  <c r="M71" i="30"/>
  <c r="AA71" i="30" s="1"/>
  <c r="M72" i="30"/>
  <c r="AA72" i="30" s="1"/>
  <c r="Q73" i="30"/>
  <c r="M80" i="30"/>
  <c r="AA80" i="30" s="1"/>
  <c r="M83" i="30"/>
  <c r="AA83" i="30" s="1"/>
  <c r="P85" i="30"/>
  <c r="Q85" i="30"/>
  <c r="R85" i="30"/>
  <c r="S85" i="30"/>
  <c r="T85" i="30"/>
  <c r="U85" i="30"/>
  <c r="V85" i="30"/>
  <c r="W85" i="30"/>
  <c r="X85" i="30"/>
  <c r="M85" i="30"/>
  <c r="AA85" i="30" s="1"/>
  <c r="M86" i="30"/>
  <c r="AA86" i="30" s="1"/>
  <c r="M87" i="30"/>
  <c r="AA87" i="30" s="1"/>
  <c r="P88" i="30"/>
  <c r="Q88" i="30"/>
  <c r="R88" i="30"/>
  <c r="S88" i="30"/>
  <c r="T88" i="30"/>
  <c r="U88" i="30"/>
  <c r="V88" i="30"/>
  <c r="W88" i="30"/>
  <c r="X88" i="30"/>
  <c r="M88" i="30"/>
  <c r="AA88" i="30" s="1"/>
  <c r="M89" i="30"/>
  <c r="AA89" i="30" s="1"/>
  <c r="M90" i="30"/>
  <c r="M91" i="30"/>
  <c r="AA91" i="30" s="1"/>
  <c r="M92" i="30"/>
  <c r="AA92" i="30" s="1"/>
  <c r="M93" i="30"/>
  <c r="AA93" i="30" s="1"/>
  <c r="M94" i="30"/>
  <c r="AA94" i="30" s="1"/>
  <c r="M95" i="30"/>
  <c r="P97" i="30"/>
  <c r="Q97" i="30"/>
  <c r="R97" i="30"/>
  <c r="S97" i="30"/>
  <c r="T97" i="30"/>
  <c r="U97" i="30"/>
  <c r="V97" i="30"/>
  <c r="W97" i="30"/>
  <c r="X97" i="30"/>
  <c r="M97" i="30"/>
  <c r="M98" i="30"/>
  <c r="AA98" i="30" s="1"/>
  <c r="M99" i="30"/>
  <c r="AA99" i="30" s="1"/>
  <c r="P105" i="30"/>
  <c r="Q105" i="30"/>
  <c r="R105" i="30"/>
  <c r="S105" i="30"/>
  <c r="T105" i="30"/>
  <c r="U105" i="30"/>
  <c r="V105" i="30"/>
  <c r="W105" i="30"/>
  <c r="X105" i="30"/>
  <c r="M105" i="30"/>
  <c r="AA105" i="30" s="1"/>
  <c r="M106" i="30"/>
  <c r="AA106" i="30" s="1"/>
  <c r="M107" i="30"/>
  <c r="AA107" i="30" s="1"/>
  <c r="P108" i="30"/>
  <c r="Q108" i="30"/>
  <c r="R108" i="30"/>
  <c r="S108" i="30"/>
  <c r="T108" i="30"/>
  <c r="U108" i="30"/>
  <c r="V108" i="30"/>
  <c r="W108" i="30"/>
  <c r="X108" i="30"/>
  <c r="M108" i="30"/>
  <c r="AA108" i="30" s="1"/>
  <c r="M109" i="30"/>
  <c r="AA109" i="30" s="1"/>
  <c r="M110" i="30"/>
  <c r="AA110" i="30" s="1"/>
  <c r="M111" i="30"/>
  <c r="M112" i="30"/>
  <c r="AA112" i="30" s="1"/>
  <c r="M113" i="30"/>
  <c r="AA113" i="30" s="1"/>
  <c r="M114" i="30"/>
  <c r="AA114" i="30" s="1"/>
  <c r="M115" i="30"/>
  <c r="AA115" i="30" s="1"/>
  <c r="P117" i="30"/>
  <c r="Q117" i="30"/>
  <c r="R117" i="30"/>
  <c r="S117" i="30"/>
  <c r="T117" i="30"/>
  <c r="U117" i="30"/>
  <c r="V117" i="30"/>
  <c r="W117" i="30"/>
  <c r="X117" i="30"/>
  <c r="M117" i="30"/>
  <c r="AA117" i="30" s="1"/>
  <c r="M118" i="30"/>
  <c r="AA118" i="30" s="1"/>
  <c r="M119" i="30"/>
  <c r="AA119" i="30" s="1"/>
  <c r="Z22" i="90"/>
  <c r="BA22" i="90" s="1"/>
  <c r="Z42" i="90"/>
  <c r="Z70" i="90"/>
  <c r="BA70" i="90" s="1"/>
  <c r="Z97" i="90"/>
  <c r="BA97" i="90" s="1"/>
  <c r="Z117" i="90"/>
  <c r="Z23" i="90"/>
  <c r="BA23" i="90" s="1"/>
  <c r="Z24" i="90"/>
  <c r="BA24" i="90" s="1"/>
  <c r="K43" i="95"/>
  <c r="W43" i="95" s="1"/>
  <c r="K42" i="95"/>
  <c r="W42" i="95" s="1"/>
  <c r="K41" i="95"/>
  <c r="W41" i="95" s="1"/>
  <c r="K40" i="95"/>
  <c r="K39" i="95"/>
  <c r="K36" i="95"/>
  <c r="K35" i="95"/>
  <c r="W35" i="95" s="1"/>
  <c r="K34" i="95"/>
  <c r="K33" i="95"/>
  <c r="W33" i="95" s="1"/>
  <c r="K32" i="95"/>
  <c r="K29" i="95"/>
  <c r="K28" i="95"/>
  <c r="W28" i="95" s="1"/>
  <c r="K27" i="95"/>
  <c r="K26" i="95"/>
  <c r="W26" i="95"/>
  <c r="K25" i="95"/>
  <c r="W25" i="95" s="1"/>
  <c r="K22" i="95"/>
  <c r="W22" i="95"/>
  <c r="K21" i="95"/>
  <c r="W21" i="95" s="1"/>
  <c r="K20" i="95"/>
  <c r="W20" i="95" s="1"/>
  <c r="K19" i="95"/>
  <c r="W19" i="95"/>
  <c r="K18" i="95"/>
  <c r="K15" i="95"/>
  <c r="W15" i="95" s="1"/>
  <c r="K14" i="95"/>
  <c r="W14" i="95"/>
  <c r="K13" i="95"/>
  <c r="W13" i="95" s="1"/>
  <c r="K12" i="95"/>
  <c r="W12" i="95" s="1"/>
  <c r="AN25" i="92"/>
  <c r="CA25" i="92" s="1"/>
  <c r="AN45" i="92"/>
  <c r="CA51" i="92" s="1"/>
  <c r="AN73" i="92"/>
  <c r="CA76" i="92" s="1"/>
  <c r="AN100" i="92"/>
  <c r="CA101" i="92" s="1"/>
  <c r="AN120" i="92"/>
  <c r="CA120" i="92" s="1"/>
  <c r="AM25" i="92"/>
  <c r="BZ25" i="92" s="1"/>
  <c r="AM45" i="92"/>
  <c r="BZ45" i="92" s="1"/>
  <c r="AM73" i="92"/>
  <c r="BZ76" i="92" s="1"/>
  <c r="AM100" i="92"/>
  <c r="BZ101" i="92" s="1"/>
  <c r="AM120" i="92"/>
  <c r="BZ121" i="92" s="1"/>
  <c r="AL25" i="92"/>
  <c r="BY28" i="92" s="1"/>
  <c r="AL45" i="92"/>
  <c r="BY51" i="92" s="1"/>
  <c r="AL73" i="92"/>
  <c r="BY78" i="92" s="1"/>
  <c r="AL100" i="92"/>
  <c r="BY100" i="92" s="1"/>
  <c r="AL120" i="92"/>
  <c r="BY121" i="92" s="1"/>
  <c r="AK25" i="92"/>
  <c r="BX25" i="92" s="1"/>
  <c r="AK45" i="92"/>
  <c r="BX45" i="92" s="1"/>
  <c r="AK73" i="92"/>
  <c r="BX73" i="92" s="1"/>
  <c r="AK100" i="92"/>
  <c r="BX103" i="92" s="1"/>
  <c r="AK120" i="92"/>
  <c r="BX121" i="92" s="1"/>
  <c r="AJ25" i="92"/>
  <c r="BW25" i="92" s="1"/>
  <c r="AJ45" i="92"/>
  <c r="BW51" i="92" s="1"/>
  <c r="AJ73" i="92"/>
  <c r="BW73" i="92" s="1"/>
  <c r="AJ100" i="92"/>
  <c r="AJ120" i="92"/>
  <c r="BW121" i="92" s="1"/>
  <c r="AI25" i="92"/>
  <c r="BV26" i="92" s="1"/>
  <c r="AI45" i="92"/>
  <c r="BV51" i="92" s="1"/>
  <c r="AI73" i="92"/>
  <c r="BV78" i="92" s="1"/>
  <c r="AI100" i="92"/>
  <c r="BV101" i="92" s="1"/>
  <c r="AI120" i="92"/>
  <c r="BV121" i="92" s="1"/>
  <c r="AH25" i="92"/>
  <c r="AH45" i="92"/>
  <c r="BU51" i="92" s="1"/>
  <c r="AH73" i="92"/>
  <c r="BU73" i="92" s="1"/>
  <c r="AH100" i="92"/>
  <c r="BU101" i="92" s="1"/>
  <c r="AH120" i="92"/>
  <c r="BU121" i="92" s="1"/>
  <c r="AG25" i="92"/>
  <c r="BT25" i="92" s="1"/>
  <c r="AG45" i="92"/>
  <c r="BT48" i="92" s="1"/>
  <c r="AG73" i="92"/>
  <c r="BT78" i="92" s="1"/>
  <c r="AG100" i="92"/>
  <c r="BT101" i="92" s="1"/>
  <c r="AG120" i="92"/>
  <c r="BT121" i="92" s="1"/>
  <c r="AF25" i="92"/>
  <c r="AF45" i="92"/>
  <c r="BS45" i="92" s="1"/>
  <c r="AF73" i="92"/>
  <c r="BS76" i="92" s="1"/>
  <c r="AF100" i="92"/>
  <c r="BS103" i="92" s="1"/>
  <c r="AF120" i="92"/>
  <c r="BS121" i="92" s="1"/>
  <c r="AE25" i="92"/>
  <c r="BR26" i="92" s="1"/>
  <c r="AE45" i="92"/>
  <c r="BR48" i="92" s="1"/>
  <c r="AE73" i="92"/>
  <c r="BR73" i="92" s="1"/>
  <c r="AE100" i="92"/>
  <c r="BR100" i="92" s="1"/>
  <c r="AE120" i="92"/>
  <c r="BR121" i="92" s="1"/>
  <c r="AD25" i="92"/>
  <c r="BQ26" i="92" s="1"/>
  <c r="AD45" i="92"/>
  <c r="AD73" i="92"/>
  <c r="BQ73" i="92" s="1"/>
  <c r="AD100" i="92"/>
  <c r="BQ101" i="92" s="1"/>
  <c r="AD120" i="92"/>
  <c r="AC25" i="92"/>
  <c r="BP26" i="92" s="1"/>
  <c r="AC45" i="92"/>
  <c r="BP51" i="92" s="1"/>
  <c r="AC73" i="92"/>
  <c r="BP78" i="92" s="1"/>
  <c r="AC100" i="92"/>
  <c r="BP101" i="92" s="1"/>
  <c r="AC120" i="92"/>
  <c r="BP120" i="92" s="1"/>
  <c r="AB25" i="92"/>
  <c r="BO25" i="92" s="1"/>
  <c r="AB45" i="92"/>
  <c r="BO51" i="92" s="1"/>
  <c r="AB73" i="92"/>
  <c r="BO78" i="92" s="1"/>
  <c r="AB100" i="92"/>
  <c r="BO101" i="92" s="1"/>
  <c r="AB120" i="92"/>
  <c r="BO120" i="92" s="1"/>
  <c r="AA25" i="92"/>
  <c r="BN25" i="92" s="1"/>
  <c r="AA45" i="92"/>
  <c r="BN51" i="92" s="1"/>
  <c r="AA73" i="92"/>
  <c r="BN78" i="92" s="1"/>
  <c r="AA100" i="92"/>
  <c r="BN103" i="92" s="1"/>
  <c r="AA120" i="92"/>
  <c r="BN121" i="92" s="1"/>
  <c r="Z25" i="92"/>
  <c r="BM26" i="92" s="1"/>
  <c r="Z45" i="92"/>
  <c r="Z73" i="92"/>
  <c r="Z100" i="92"/>
  <c r="Z120" i="92"/>
  <c r="BM121" i="92" s="1"/>
  <c r="Y25" i="92"/>
  <c r="BL25" i="92" s="1"/>
  <c r="Y45" i="92"/>
  <c r="BL51" i="92" s="1"/>
  <c r="Y73" i="92"/>
  <c r="BL73" i="92" s="1"/>
  <c r="Y100" i="92"/>
  <c r="Y120" i="92"/>
  <c r="BL121" i="92" s="1"/>
  <c r="X25" i="92"/>
  <c r="BK28" i="92" s="1"/>
  <c r="X45" i="92"/>
  <c r="BK51" i="92" s="1"/>
  <c r="X73" i="92"/>
  <c r="BK78" i="92" s="1"/>
  <c r="X100" i="92"/>
  <c r="BK101" i="92" s="1"/>
  <c r="X120" i="92"/>
  <c r="W25" i="92"/>
  <c r="BJ25" i="92" s="1"/>
  <c r="W45" i="92"/>
  <c r="BJ51" i="92" s="1"/>
  <c r="W73" i="92"/>
  <c r="BJ78" i="92" s="1"/>
  <c r="W100" i="92"/>
  <c r="BJ103" i="92" s="1"/>
  <c r="W120" i="92"/>
  <c r="BJ121" i="92" s="1"/>
  <c r="V25" i="92"/>
  <c r="BI28" i="92" s="1"/>
  <c r="V45" i="92"/>
  <c r="BI51" i="92" s="1"/>
  <c r="V73" i="92"/>
  <c r="BI74" i="92" s="1"/>
  <c r="V100" i="92"/>
  <c r="BI100" i="92" s="1"/>
  <c r="V120" i="92"/>
  <c r="BI123" i="92" s="1"/>
  <c r="U25" i="92"/>
  <c r="BH26" i="92" s="1"/>
  <c r="U45" i="92"/>
  <c r="BH51" i="92" s="1"/>
  <c r="U73" i="92"/>
  <c r="BH78" i="92" s="1"/>
  <c r="U100" i="92"/>
  <c r="BH103" i="92" s="1"/>
  <c r="U120" i="92"/>
  <c r="BH121" i="92" s="1"/>
  <c r="R25" i="92"/>
  <c r="BE26" i="92" s="1"/>
  <c r="R45" i="92"/>
  <c r="BE48" i="92" s="1"/>
  <c r="R73" i="92"/>
  <c r="BE78" i="92" s="1"/>
  <c r="R100" i="92"/>
  <c r="BE101" i="92" s="1"/>
  <c r="R120" i="92"/>
  <c r="BE120" i="92" s="1"/>
  <c r="Q25" i="92"/>
  <c r="BD26" i="92" s="1"/>
  <c r="Q45" i="92"/>
  <c r="BD51" i="92" s="1"/>
  <c r="Q73" i="92"/>
  <c r="BD78" i="92" s="1"/>
  <c r="Q100" i="92"/>
  <c r="BD103" i="92" s="1"/>
  <c r="Q120" i="92"/>
  <c r="BD121" i="92" s="1"/>
  <c r="P25" i="92"/>
  <c r="BC26" i="92" s="1"/>
  <c r="P45" i="92"/>
  <c r="BC48" i="92" s="1"/>
  <c r="P73" i="92"/>
  <c r="BC78" i="92" s="1"/>
  <c r="P100" i="92"/>
  <c r="BC100" i="92" s="1"/>
  <c r="P120" i="92"/>
  <c r="BC121" i="92" s="1"/>
  <c r="O25" i="92"/>
  <c r="BB28" i="92" s="1"/>
  <c r="O45" i="92"/>
  <c r="BB51" i="92" s="1"/>
  <c r="O73" i="92"/>
  <c r="BB76" i="92" s="1"/>
  <c r="O100" i="92"/>
  <c r="O120" i="92"/>
  <c r="BB123" i="92" s="1"/>
  <c r="N25" i="92"/>
  <c r="BA28" i="92" s="1"/>
  <c r="N45" i="92"/>
  <c r="BA51" i="92" s="1"/>
  <c r="N73" i="92"/>
  <c r="N100" i="92"/>
  <c r="BA103" i="92" s="1"/>
  <c r="N120" i="92"/>
  <c r="BA121" i="92" s="1"/>
  <c r="M25" i="92"/>
  <c r="AZ25" i="92" s="1"/>
  <c r="M45" i="92"/>
  <c r="M73" i="92"/>
  <c r="AZ73" i="92" s="1"/>
  <c r="M100" i="92"/>
  <c r="AZ103" i="92" s="1"/>
  <c r="M120" i="92"/>
  <c r="Z83" i="90"/>
  <c r="BA83" i="90" s="1"/>
  <c r="Z80" i="90"/>
  <c r="BA80" i="90" s="1"/>
  <c r="D120" i="90"/>
  <c r="E120" i="90"/>
  <c r="AD120" i="90" s="1"/>
  <c r="F120" i="90"/>
  <c r="G120" i="90"/>
  <c r="AF123" i="90" s="1"/>
  <c r="H120" i="90"/>
  <c r="AG123" i="90" s="1"/>
  <c r="I120" i="90"/>
  <c r="J120" i="90"/>
  <c r="AI121" i="90" s="1"/>
  <c r="K120" i="90"/>
  <c r="L120" i="90"/>
  <c r="AK120" i="90" s="1"/>
  <c r="M120" i="90"/>
  <c r="N120" i="90"/>
  <c r="O120" i="90"/>
  <c r="AN120" i="90" s="1"/>
  <c r="P120" i="90"/>
  <c r="AO120" i="90" s="1"/>
  <c r="U120" i="90"/>
  <c r="AT123" i="90" s="1"/>
  <c r="V120" i="90"/>
  <c r="W120" i="90"/>
  <c r="AV120" i="90" s="1"/>
  <c r="X120" i="90"/>
  <c r="AW120" i="90" s="1"/>
  <c r="Y120" i="90"/>
  <c r="AX120" i="90" s="1"/>
  <c r="Z119" i="90"/>
  <c r="BA119" i="90" s="1"/>
  <c r="Z118" i="90"/>
  <c r="BA118" i="90" s="1"/>
  <c r="Z115" i="90"/>
  <c r="BA115" i="90" s="1"/>
  <c r="Z114" i="90"/>
  <c r="Z113" i="90"/>
  <c r="BA113" i="90" s="1"/>
  <c r="Z112" i="90"/>
  <c r="BA112" i="90" s="1"/>
  <c r="Z111" i="90"/>
  <c r="BA111" i="90" s="1"/>
  <c r="Z110" i="90"/>
  <c r="BA110" i="90" s="1"/>
  <c r="Z109" i="90"/>
  <c r="BA109" i="90" s="1"/>
  <c r="Z108" i="90"/>
  <c r="BA108" i="90" s="1"/>
  <c r="Z107" i="90"/>
  <c r="BA107" i="90" s="1"/>
  <c r="Z106" i="90"/>
  <c r="BA106" i="90" s="1"/>
  <c r="Z105" i="90"/>
  <c r="BA105" i="90" s="1"/>
  <c r="D100" i="90"/>
  <c r="AC101" i="90" s="1"/>
  <c r="E100" i="90"/>
  <c r="AD101" i="90" s="1"/>
  <c r="F100" i="90"/>
  <c r="G100" i="90"/>
  <c r="AF101" i="90" s="1"/>
  <c r="H100" i="90"/>
  <c r="AG101" i="90" s="1"/>
  <c r="I100" i="90"/>
  <c r="AH101" i="90" s="1"/>
  <c r="J100" i="90"/>
  <c r="K100" i="90"/>
  <c r="AJ101" i="90" s="1"/>
  <c r="L100" i="90"/>
  <c r="AK101" i="90" s="1"/>
  <c r="M100" i="90"/>
  <c r="N100" i="90"/>
  <c r="AM101" i="90" s="1"/>
  <c r="O100" i="90"/>
  <c r="AN101" i="90" s="1"/>
  <c r="P100" i="90"/>
  <c r="U100" i="90"/>
  <c r="V100" i="90"/>
  <c r="AU101" i="90" s="1"/>
  <c r="W100" i="90"/>
  <c r="AV100" i="90" s="1"/>
  <c r="X100" i="90"/>
  <c r="AW101" i="90" s="1"/>
  <c r="Y100" i="90"/>
  <c r="AX101" i="90" s="1"/>
  <c r="Z99" i="90"/>
  <c r="BA99" i="90" s="1"/>
  <c r="Z98" i="90"/>
  <c r="BA98" i="90" s="1"/>
  <c r="Z95" i="90"/>
  <c r="BA95" i="90" s="1"/>
  <c r="Z94" i="90"/>
  <c r="BA94" i="90" s="1"/>
  <c r="Z93" i="90"/>
  <c r="BA93" i="90" s="1"/>
  <c r="Z92" i="90"/>
  <c r="BA92" i="90" s="1"/>
  <c r="Z91" i="90"/>
  <c r="Z90" i="90"/>
  <c r="BA90" i="90" s="1"/>
  <c r="Z89" i="90"/>
  <c r="BA89" i="90" s="1"/>
  <c r="Z88" i="90"/>
  <c r="Z87" i="90"/>
  <c r="Z86" i="90"/>
  <c r="BA86" i="90" s="1"/>
  <c r="Z85" i="90"/>
  <c r="BA85" i="90" s="1"/>
  <c r="D73" i="90"/>
  <c r="AC76" i="90" s="1"/>
  <c r="E73" i="90"/>
  <c r="AD76" i="90" s="1"/>
  <c r="F73" i="90"/>
  <c r="G73" i="90"/>
  <c r="AF73" i="90" s="1"/>
  <c r="H73" i="90"/>
  <c r="AG78" i="90" s="1"/>
  <c r="I73" i="90"/>
  <c r="AH78" i="90" s="1"/>
  <c r="J73" i="90"/>
  <c r="AI73" i="90" s="1"/>
  <c r="K73" i="90"/>
  <c r="AJ73" i="90" s="1"/>
  <c r="L73" i="90"/>
  <c r="AK73" i="90" s="1"/>
  <c r="M73" i="90"/>
  <c r="AL76" i="90" s="1"/>
  <c r="N73" i="90"/>
  <c r="AM78" i="90" s="1"/>
  <c r="O73" i="90"/>
  <c r="AN76" i="90" s="1"/>
  <c r="P73" i="90"/>
  <c r="U73" i="90"/>
  <c r="AT78" i="90" s="1"/>
  <c r="V73" i="90"/>
  <c r="W73" i="90"/>
  <c r="X73" i="90"/>
  <c r="AW78" i="90" s="1"/>
  <c r="Y73" i="90"/>
  <c r="AX76" i="90" s="1"/>
  <c r="Z72" i="90"/>
  <c r="Z71" i="90"/>
  <c r="BA71" i="90" s="1"/>
  <c r="Z68" i="90"/>
  <c r="BA68" i="90" s="1"/>
  <c r="Z67" i="90"/>
  <c r="BA67" i="90" s="1"/>
  <c r="Z66" i="90"/>
  <c r="BA66" i="90" s="1"/>
  <c r="Z65" i="90"/>
  <c r="BA65" i="90" s="1"/>
  <c r="Z64" i="90"/>
  <c r="BA64" i="90" s="1"/>
  <c r="Z63" i="90"/>
  <c r="BA63" i="90" s="1"/>
  <c r="Z62" i="90"/>
  <c r="BA62" i="90" s="1"/>
  <c r="Z61" i="90"/>
  <c r="BA61" i="90" s="1"/>
  <c r="Z60" i="90"/>
  <c r="BA60" i="90" s="1"/>
  <c r="Z59" i="90"/>
  <c r="BA59" i="90" s="1"/>
  <c r="Z58" i="90"/>
  <c r="BA58" i="90" s="1"/>
  <c r="Z56" i="90"/>
  <c r="BA56" i="90" s="1"/>
  <c r="Z53" i="90"/>
  <c r="BA53" i="90" s="1"/>
  <c r="D45" i="90"/>
  <c r="E45" i="90"/>
  <c r="AD51" i="90" s="1"/>
  <c r="F45" i="90"/>
  <c r="AE51" i="90" s="1"/>
  <c r="G45" i="90"/>
  <c r="H45" i="90"/>
  <c r="I45" i="90"/>
  <c r="AH45" i="90" s="1"/>
  <c r="J45" i="90"/>
  <c r="AI51" i="90" s="1"/>
  <c r="K45" i="90"/>
  <c r="AJ45" i="90" s="1"/>
  <c r="L45" i="90"/>
  <c r="AK51" i="90" s="1"/>
  <c r="M45" i="90"/>
  <c r="AL45" i="90" s="1"/>
  <c r="N45" i="90"/>
  <c r="AM51" i="90" s="1"/>
  <c r="O45" i="90"/>
  <c r="P45" i="90"/>
  <c r="AO48" i="90" s="1"/>
  <c r="U45" i="90"/>
  <c r="AT48" i="90" s="1"/>
  <c r="V45" i="90"/>
  <c r="AU51" i="90" s="1"/>
  <c r="W45" i="90"/>
  <c r="AV51" i="90" s="1"/>
  <c r="X45" i="90"/>
  <c r="AW45" i="90" s="1"/>
  <c r="Y45" i="90"/>
  <c r="Z44" i="90"/>
  <c r="BA44" i="90" s="1"/>
  <c r="Z43" i="90"/>
  <c r="BA43" i="90" s="1"/>
  <c r="Z40" i="90"/>
  <c r="BA40" i="90" s="1"/>
  <c r="Z39" i="90"/>
  <c r="BA39" i="90" s="1"/>
  <c r="Z38" i="90"/>
  <c r="BA38" i="90" s="1"/>
  <c r="Z37" i="90"/>
  <c r="BA37" i="90" s="1"/>
  <c r="Z36" i="90"/>
  <c r="BA36" i="90" s="1"/>
  <c r="Z35" i="90"/>
  <c r="Z34" i="90"/>
  <c r="BA34" i="90" s="1"/>
  <c r="Z33" i="90"/>
  <c r="BA33" i="90" s="1"/>
  <c r="Z32" i="90"/>
  <c r="BA32" i="90" s="1"/>
  <c r="Z31" i="90"/>
  <c r="BA31" i="90" s="1"/>
  <c r="Z30" i="90"/>
  <c r="BA30" i="90" s="1"/>
  <c r="Z26" i="90"/>
  <c r="BA26" i="90" s="1"/>
  <c r="Z11" i="90"/>
  <c r="BA11" i="90" s="1"/>
  <c r="Z12" i="90"/>
  <c r="BA12" i="90" s="1"/>
  <c r="Z13" i="90"/>
  <c r="BA13" i="90" s="1"/>
  <c r="Z14" i="90"/>
  <c r="BA14" i="90" s="1"/>
  <c r="Z15" i="90"/>
  <c r="BA15" i="90" s="1"/>
  <c r="Z17" i="90"/>
  <c r="BA17" i="90" s="1"/>
  <c r="Z18" i="90"/>
  <c r="BA18" i="90" s="1"/>
  <c r="Z19" i="90"/>
  <c r="BA19" i="90" s="1"/>
  <c r="Z20" i="90"/>
  <c r="BA20" i="90" s="1"/>
  <c r="D25" i="90"/>
  <c r="E25" i="90"/>
  <c r="F25" i="90"/>
  <c r="AE28" i="90" s="1"/>
  <c r="G25" i="90"/>
  <c r="H25" i="90"/>
  <c r="AG28" i="90" s="1"/>
  <c r="I25" i="90"/>
  <c r="AH25" i="90" s="1"/>
  <c r="J25" i="90"/>
  <c r="AI28" i="90" s="1"/>
  <c r="K25" i="90"/>
  <c r="AJ28" i="90" s="1"/>
  <c r="L25" i="90"/>
  <c r="M25" i="90"/>
  <c r="AL28" i="90" s="1"/>
  <c r="N25" i="90"/>
  <c r="AM28" i="90" s="1"/>
  <c r="O25" i="90"/>
  <c r="AN25" i="90" s="1"/>
  <c r="P25" i="90"/>
  <c r="U25" i="90"/>
  <c r="V25" i="90"/>
  <c r="AU25" i="90" s="1"/>
  <c r="W25" i="90"/>
  <c r="AV28" i="90" s="1"/>
  <c r="X25" i="90"/>
  <c r="AW28" i="90" s="1"/>
  <c r="Y25" i="90"/>
  <c r="Z10" i="90"/>
  <c r="Y8" i="30"/>
  <c r="Q8" i="30"/>
  <c r="R8" i="30"/>
  <c r="S8" i="30"/>
  <c r="T8" i="30"/>
  <c r="U8" i="30"/>
  <c r="V8" i="30"/>
  <c r="W8" i="30"/>
  <c r="P8" i="30"/>
  <c r="F120" i="92"/>
  <c r="AS120" i="92" s="1"/>
  <c r="G120" i="92"/>
  <c r="AT121" i="92" s="1"/>
  <c r="H120" i="92"/>
  <c r="AU121" i="92" s="1"/>
  <c r="I120" i="92"/>
  <c r="AV123" i="92" s="1"/>
  <c r="J120" i="92"/>
  <c r="AW123" i="92" s="1"/>
  <c r="K120" i="92"/>
  <c r="AX121" i="92" s="1"/>
  <c r="L120" i="92"/>
  <c r="AY120" i="92" s="1"/>
  <c r="F25" i="92"/>
  <c r="AS25" i="92" s="1"/>
  <c r="F45" i="92"/>
  <c r="F73" i="92"/>
  <c r="AS73" i="92" s="1"/>
  <c r="F100" i="92"/>
  <c r="AS103" i="92" s="1"/>
  <c r="G25" i="92"/>
  <c r="AT25" i="92" s="1"/>
  <c r="G45" i="92"/>
  <c r="AT51" i="92" s="1"/>
  <c r="G73" i="92"/>
  <c r="AT78" i="92" s="1"/>
  <c r="G100" i="92"/>
  <c r="AT101" i="92" s="1"/>
  <c r="H25" i="92"/>
  <c r="AU26" i="92" s="1"/>
  <c r="H45" i="92"/>
  <c r="AU51" i="92" s="1"/>
  <c r="H73" i="92"/>
  <c r="AU78" i="92" s="1"/>
  <c r="H100" i="92"/>
  <c r="AU101" i="92" s="1"/>
  <c r="I25" i="92"/>
  <c r="AV26" i="92" s="1"/>
  <c r="I45" i="92"/>
  <c r="AV51" i="92" s="1"/>
  <c r="I73" i="92"/>
  <c r="I100" i="92"/>
  <c r="AV101" i="92" s="1"/>
  <c r="J25" i="92"/>
  <c r="AW28" i="92" s="1"/>
  <c r="J45" i="92"/>
  <c r="AW51" i="92" s="1"/>
  <c r="J73" i="92"/>
  <c r="AW78" i="92" s="1"/>
  <c r="J100" i="92"/>
  <c r="AW101" i="92" s="1"/>
  <c r="K25" i="92"/>
  <c r="AX28" i="92" s="1"/>
  <c r="K45" i="92"/>
  <c r="AX48" i="92" s="1"/>
  <c r="K73" i="92"/>
  <c r="AX78" i="92" s="1"/>
  <c r="K100" i="92"/>
  <c r="AX100" i="92" s="1"/>
  <c r="L25" i="92"/>
  <c r="AY25" i="92" s="1"/>
  <c r="L45" i="92"/>
  <c r="AY51" i="92" s="1"/>
  <c r="L73" i="92"/>
  <c r="AY76" i="92" s="1"/>
  <c r="L100" i="92"/>
  <c r="AY101" i="92" s="1"/>
  <c r="D25" i="92"/>
  <c r="D45" i="92"/>
  <c r="AQ48" i="92" s="1"/>
  <c r="D73" i="92"/>
  <c r="AQ78" i="92" s="1"/>
  <c r="D100" i="92"/>
  <c r="AQ101" i="92" s="1"/>
  <c r="D120" i="92"/>
  <c r="AQ123" i="92" s="1"/>
  <c r="F18" i="38"/>
  <c r="AW18" i="38" s="1"/>
  <c r="F44" i="38"/>
  <c r="AW44" i="38" s="1"/>
  <c r="F57" i="38"/>
  <c r="AW57" i="38" s="1"/>
  <c r="G18" i="38"/>
  <c r="AX18" i="38" s="1"/>
  <c r="G44" i="38"/>
  <c r="G57" i="38"/>
  <c r="AX57" i="38" s="1"/>
  <c r="H18" i="38"/>
  <c r="AY18" i="38" s="1"/>
  <c r="H44" i="38"/>
  <c r="AY44" i="38"/>
  <c r="H57" i="38"/>
  <c r="AY57" i="38" s="1"/>
  <c r="I18" i="38"/>
  <c r="I44" i="38"/>
  <c r="AZ44" i="38" s="1"/>
  <c r="I57" i="38"/>
  <c r="AZ57" i="38" s="1"/>
  <c r="J18" i="38"/>
  <c r="BA18" i="38" s="1"/>
  <c r="J44" i="38"/>
  <c r="BA44" i="38" s="1"/>
  <c r="J57" i="38"/>
  <c r="BA57" i="38" s="1"/>
  <c r="K18" i="38"/>
  <c r="K44" i="38"/>
  <c r="BB44" i="38" s="1"/>
  <c r="K57" i="38"/>
  <c r="BB57" i="38" s="1"/>
  <c r="L18" i="38"/>
  <c r="L44" i="38"/>
  <c r="BC44" i="38" s="1"/>
  <c r="L57" i="38"/>
  <c r="BC57" i="38" s="1"/>
  <c r="M18" i="38"/>
  <c r="BD18" i="38" s="1"/>
  <c r="M44" i="38"/>
  <c r="BD44" i="38" s="1"/>
  <c r="M57" i="38"/>
  <c r="BD57" i="38" s="1"/>
  <c r="N18" i="38"/>
  <c r="N44" i="38"/>
  <c r="BE44" i="38" s="1"/>
  <c r="N57" i="38"/>
  <c r="BE57" i="38" s="1"/>
  <c r="O18" i="38"/>
  <c r="BF18" i="38" s="1"/>
  <c r="O44" i="38"/>
  <c r="BF44" i="38" s="1"/>
  <c r="O57" i="38"/>
  <c r="BF57" i="38" s="1"/>
  <c r="P18" i="38"/>
  <c r="BG18" i="38" s="1"/>
  <c r="P44" i="38"/>
  <c r="BG44" i="38" s="1"/>
  <c r="P57" i="38"/>
  <c r="BG57" i="38" s="1"/>
  <c r="Q18" i="38"/>
  <c r="Q44" i="38"/>
  <c r="BH44" i="38" s="1"/>
  <c r="Q57" i="38"/>
  <c r="BH57" i="38" s="1"/>
  <c r="R18" i="38"/>
  <c r="BI18" i="38" s="1"/>
  <c r="R44" i="38"/>
  <c r="BI44" i="38" s="1"/>
  <c r="R57" i="38"/>
  <c r="BI57" i="38" s="1"/>
  <c r="S18" i="38"/>
  <c r="S44" i="38"/>
  <c r="BJ44" i="38" s="1"/>
  <c r="S57" i="38"/>
  <c r="BJ57" i="38" s="1"/>
  <c r="T18" i="38"/>
  <c r="BK18" i="38" s="1"/>
  <c r="T44" i="38"/>
  <c r="BK44" i="38" s="1"/>
  <c r="T57" i="38"/>
  <c r="BK57" i="38" s="1"/>
  <c r="U18" i="38"/>
  <c r="BL18" i="38" s="1"/>
  <c r="U44" i="38"/>
  <c r="BL44" i="38" s="1"/>
  <c r="U57" i="38"/>
  <c r="BL57" i="38" s="1"/>
  <c r="V18" i="38"/>
  <c r="V44" i="38"/>
  <c r="BM44" i="38" s="1"/>
  <c r="V57" i="38"/>
  <c r="BM57" i="38" s="1"/>
  <c r="W18" i="38"/>
  <c r="W44" i="38"/>
  <c r="BN44" i="38" s="1"/>
  <c r="W57" i="38"/>
  <c r="BN57" i="38" s="1"/>
  <c r="X18" i="38"/>
  <c r="X44" i="38"/>
  <c r="BO44" i="38" s="1"/>
  <c r="X57" i="38"/>
  <c r="BO57" i="38" s="1"/>
  <c r="Y18" i="38"/>
  <c r="BP18" i="38" s="1"/>
  <c r="Y44" i="38"/>
  <c r="BP44" i="38" s="1"/>
  <c r="Y57" i="38"/>
  <c r="BP57" i="38" s="1"/>
  <c r="Z18" i="38"/>
  <c r="BQ18" i="38" s="1"/>
  <c r="Z44" i="38"/>
  <c r="BQ44" i="38" s="1"/>
  <c r="Z57" i="38"/>
  <c r="BQ57" i="38" s="1"/>
  <c r="AA18" i="38"/>
  <c r="BR18" i="38" s="1"/>
  <c r="AA44" i="38"/>
  <c r="BR44" i="38" s="1"/>
  <c r="AA57" i="38"/>
  <c r="BR57" i="38" s="1"/>
  <c r="AB18" i="38"/>
  <c r="AB44" i="38"/>
  <c r="BS44" i="38" s="1"/>
  <c r="AB57" i="38"/>
  <c r="BS57" i="38" s="1"/>
  <c r="AC18" i="38"/>
  <c r="BT18" i="38" s="1"/>
  <c r="AC44" i="38"/>
  <c r="BT44" i="38" s="1"/>
  <c r="AC57" i="38"/>
  <c r="BT57" i="38" s="1"/>
  <c r="AD18" i="38"/>
  <c r="AD44" i="38"/>
  <c r="BU44" i="38" s="1"/>
  <c r="AD57" i="38"/>
  <c r="BU57" i="38" s="1"/>
  <c r="AE18" i="38"/>
  <c r="BV18" i="38" s="1"/>
  <c r="AE44" i="38"/>
  <c r="BV44" i="38" s="1"/>
  <c r="AE57" i="38"/>
  <c r="BV57" i="38" s="1"/>
  <c r="AF18" i="38"/>
  <c r="BW18" i="38" s="1"/>
  <c r="AF44" i="38"/>
  <c r="BW44" i="38" s="1"/>
  <c r="AF57" i="38"/>
  <c r="BW57" i="38" s="1"/>
  <c r="AG18" i="38"/>
  <c r="AG44" i="38"/>
  <c r="BX44" i="38" s="1"/>
  <c r="AG57" i="38"/>
  <c r="BX57" i="38" s="1"/>
  <c r="AH18" i="38"/>
  <c r="AH44" i="38"/>
  <c r="BY44" i="38" s="1"/>
  <c r="AH57" i="38"/>
  <c r="BY57" i="38" s="1"/>
  <c r="AI18" i="38"/>
  <c r="AI44" i="38"/>
  <c r="BZ44" i="38" s="1"/>
  <c r="AI57" i="38"/>
  <c r="BZ57" i="38" s="1"/>
  <c r="AJ18" i="38"/>
  <c r="CA18" i="38" s="1"/>
  <c r="AJ44" i="38"/>
  <c r="CA44" i="38" s="1"/>
  <c r="AJ57" i="38"/>
  <c r="CA57" i="38" s="1"/>
  <c r="AK18" i="38"/>
  <c r="CB18" i="38" s="1"/>
  <c r="AK44" i="38"/>
  <c r="CB44" i="38" s="1"/>
  <c r="AK57" i="38"/>
  <c r="CB57" i="38" s="1"/>
  <c r="AL18" i="38"/>
  <c r="CC18" i="38" s="1"/>
  <c r="AL44" i="38"/>
  <c r="CC44" i="38" s="1"/>
  <c r="AL57" i="38"/>
  <c r="CC57" i="38" s="1"/>
  <c r="AM18" i="38"/>
  <c r="AM44" i="38"/>
  <c r="CD44" i="38" s="1"/>
  <c r="AM57" i="38"/>
  <c r="CD57" i="38" s="1"/>
  <c r="AN18" i="38"/>
  <c r="CE18" i="38" s="1"/>
  <c r="AN44" i="38"/>
  <c r="CE44" i="38" s="1"/>
  <c r="AN57" i="38"/>
  <c r="CE57" i="38" s="1"/>
  <c r="AO18" i="38"/>
  <c r="CF18" i="38" s="1"/>
  <c r="AO44" i="38"/>
  <c r="CF44" i="38" s="1"/>
  <c r="AO57" i="38"/>
  <c r="CF57" i="38" s="1"/>
  <c r="AP18" i="38"/>
  <c r="AP44" i="38"/>
  <c r="CG44" i="38" s="1"/>
  <c r="AP57" i="38"/>
  <c r="CG57" i="38" s="1"/>
  <c r="AQ18" i="38"/>
  <c r="AQ44" i="38"/>
  <c r="CH44" i="38" s="1"/>
  <c r="AQ57" i="38"/>
  <c r="CH57" i="38" s="1"/>
  <c r="AR56" i="38"/>
  <c r="CK56" i="38" s="1"/>
  <c r="AR55" i="38"/>
  <c r="CK55" i="38" s="1"/>
  <c r="AR54" i="38"/>
  <c r="CK54" i="38" s="1"/>
  <c r="AR53" i="38"/>
  <c r="CK53" i="38" s="1"/>
  <c r="AR52" i="38"/>
  <c r="CK52" i="38" s="1"/>
  <c r="AR51" i="38"/>
  <c r="AR50" i="38"/>
  <c r="CK50" i="38" s="1"/>
  <c r="AR49" i="38"/>
  <c r="CK49" i="38" s="1"/>
  <c r="AR48" i="38"/>
  <c r="CK48" i="38" s="1"/>
  <c r="AR43" i="38"/>
  <c r="CK43" i="38" s="1"/>
  <c r="AR42" i="38"/>
  <c r="CK42" i="38" s="1"/>
  <c r="AR41" i="38"/>
  <c r="CK41" i="38" s="1"/>
  <c r="AR40" i="38"/>
  <c r="CK40" i="38" s="1"/>
  <c r="AR39" i="38"/>
  <c r="CK39" i="38" s="1"/>
  <c r="AR38" i="38"/>
  <c r="CK38" i="38" s="1"/>
  <c r="AR37" i="38"/>
  <c r="CK37" i="38" s="1"/>
  <c r="AR36" i="38"/>
  <c r="CK36" i="38" s="1"/>
  <c r="AR35" i="38"/>
  <c r="AR10" i="38"/>
  <c r="CK10" i="38" s="1"/>
  <c r="AR11" i="38"/>
  <c r="CK11" i="38" s="1"/>
  <c r="AR12" i="38"/>
  <c r="CK12" i="38" s="1"/>
  <c r="AR13" i="38"/>
  <c r="CK13" i="38" s="1"/>
  <c r="AR14" i="38"/>
  <c r="CK14" i="38" s="1"/>
  <c r="AR15" i="38"/>
  <c r="AR16" i="38"/>
  <c r="CK16" i="38" s="1"/>
  <c r="AR17" i="38"/>
  <c r="CK17" i="38" s="1"/>
  <c r="AA8" i="30"/>
  <c r="AO76" i="90"/>
  <c r="W103" i="30"/>
  <c r="Q103" i="30"/>
  <c r="AX100" i="90"/>
  <c r="W27" i="95"/>
  <c r="W32" i="95"/>
  <c r="W34" i="95"/>
  <c r="W36" i="95"/>
  <c r="BX28" i="92"/>
  <c r="Q76" i="30"/>
  <c r="W28" i="30"/>
  <c r="AR49" i="90"/>
  <c r="AO73" i="90"/>
  <c r="AM100" i="90"/>
  <c r="BG25" i="92"/>
  <c r="BG120" i="92"/>
  <c r="W40" i="95"/>
  <c r="AZ50" i="91"/>
  <c r="AZ49" i="91"/>
  <c r="R37" i="95"/>
  <c r="AG76" i="91"/>
  <c r="AA10" i="30"/>
  <c r="AV49" i="91"/>
  <c r="AV46" i="91"/>
  <c r="AV25" i="91"/>
  <c r="W18" i="95"/>
  <c r="U25" i="95"/>
  <c r="F46" i="95"/>
  <c r="P46" i="95"/>
  <c r="Q44" i="95"/>
  <c r="N44" i="95"/>
  <c r="AM76" i="90"/>
  <c r="AW25" i="90"/>
  <c r="AS28" i="90"/>
  <c r="AQ76" i="90"/>
  <c r="AM120" i="90"/>
  <c r="AG120" i="90"/>
  <c r="AE120" i="90"/>
  <c r="AC120" i="90"/>
  <c r="AL120" i="90"/>
  <c r="AR45" i="90"/>
  <c r="AR48" i="90"/>
  <c r="AF103" i="90"/>
  <c r="AX103" i="90"/>
  <c r="AN45" i="90"/>
  <c r="AU130" i="91"/>
  <c r="AL127" i="91"/>
  <c r="AI127" i="91"/>
  <c r="AU49" i="91"/>
  <c r="AK79" i="91"/>
  <c r="AD108" i="91"/>
  <c r="AU46" i="91"/>
  <c r="AS25" i="91"/>
  <c r="AT127" i="91"/>
  <c r="AD130" i="91"/>
  <c r="AH105" i="91"/>
  <c r="AS105" i="91"/>
  <c r="AS108" i="91"/>
  <c r="AI49" i="91"/>
  <c r="AZ79" i="91"/>
  <c r="AN108" i="91"/>
  <c r="AM76" i="91"/>
  <c r="AO76" i="91"/>
  <c r="AK76" i="91"/>
  <c r="AK130" i="91"/>
  <c r="AK127" i="91"/>
  <c r="AX105" i="91"/>
  <c r="AG25" i="91"/>
  <c r="AO49" i="91"/>
  <c r="AF105" i="91"/>
  <c r="AM25" i="91"/>
  <c r="AJ127" i="91"/>
  <c r="AJ130" i="91"/>
  <c r="AX79" i="91"/>
  <c r="AU76" i="91"/>
  <c r="AU79" i="91"/>
  <c r="AI79" i="91"/>
  <c r="AZ127" i="91"/>
  <c r="AI76" i="91"/>
  <c r="AX127" i="91"/>
  <c r="AE76" i="91"/>
  <c r="AE79" i="91"/>
  <c r="AZ105" i="91"/>
  <c r="AS127" i="91"/>
  <c r="AD127" i="91"/>
  <c r="AX46" i="91"/>
  <c r="BA25" i="92"/>
  <c r="BG28" i="92"/>
  <c r="BM123" i="92"/>
  <c r="BF100" i="92"/>
  <c r="CH31" i="38"/>
  <c r="BD31" i="38"/>
  <c r="AA76" i="30"/>
  <c r="S76" i="30"/>
  <c r="U76" i="30"/>
  <c r="Q100" i="30"/>
  <c r="S103" i="30"/>
  <c r="R45" i="30"/>
  <c r="BC128" i="91"/>
  <c r="BC77" i="91"/>
  <c r="BD114" i="91"/>
  <c r="BD102" i="91"/>
  <c r="BD90" i="91"/>
  <c r="BC65" i="91"/>
  <c r="BA72" i="90"/>
  <c r="AA23" i="30"/>
  <c r="AA46" i="30"/>
  <c r="AA15" i="30"/>
  <c r="BN18" i="38"/>
  <c r="BC18" i="38"/>
  <c r="BB18" i="38"/>
  <c r="BA100" i="92"/>
  <c r="BT26" i="92"/>
  <c r="BT28" i="92"/>
  <c r="BU48" i="92"/>
  <c r="BS101" i="92"/>
  <c r="AU120" i="92"/>
  <c r="BP121" i="92"/>
  <c r="BP123" i="92"/>
  <c r="AQ103" i="92"/>
  <c r="BG100" i="92"/>
  <c r="BJ46" i="92"/>
  <c r="BJ45" i="92"/>
  <c r="AU123" i="92"/>
  <c r="BN45" i="92"/>
  <c r="BZ48" i="92"/>
  <c r="AM103" i="90" l="1"/>
  <c r="AT105" i="91"/>
  <c r="BY101" i="92"/>
  <c r="AH76" i="91"/>
  <c r="BZ28" i="92"/>
  <c r="S123" i="30"/>
  <c r="AP127" i="91"/>
  <c r="AG25" i="90"/>
  <c r="AR105" i="91"/>
  <c r="BZ26" i="92"/>
  <c r="Q28" i="30"/>
  <c r="Q123" i="30"/>
  <c r="AD105" i="91"/>
  <c r="AI48" i="90"/>
  <c r="BD123" i="92"/>
  <c r="Q120" i="30"/>
  <c r="AE48" i="90"/>
  <c r="AF76" i="90"/>
  <c r="BV120" i="92"/>
  <c r="AT74" i="92"/>
  <c r="AS130" i="91"/>
  <c r="AI45" i="90"/>
  <c r="U11" i="95"/>
  <c r="X25" i="30"/>
  <c r="AW105" i="91"/>
  <c r="AN73" i="90"/>
  <c r="AM48" i="90"/>
  <c r="BV123" i="92"/>
  <c r="BR25" i="92"/>
  <c r="BW46" i="92"/>
  <c r="AT76" i="92"/>
  <c r="BS120" i="92"/>
  <c r="BF120" i="92"/>
  <c r="BG45" i="92"/>
  <c r="BV103" i="92"/>
  <c r="BV100" i="92"/>
  <c r="BA123" i="92"/>
  <c r="BO28" i="92"/>
  <c r="BY76" i="92"/>
  <c r="AW79" i="91"/>
  <c r="AC45" i="90"/>
  <c r="AC51" i="90"/>
  <c r="AS76" i="90"/>
  <c r="AS78" i="90"/>
  <c r="AA118" i="91"/>
  <c r="BE118" i="91" s="1"/>
  <c r="P74" i="30"/>
  <c r="P78" i="30"/>
  <c r="T76" i="30"/>
  <c r="T78" i="30"/>
  <c r="X48" i="30"/>
  <c r="W74" i="30"/>
  <c r="W78" i="30"/>
  <c r="U73" i="30"/>
  <c r="U78" i="30"/>
  <c r="S74" i="30"/>
  <c r="S78" i="30"/>
  <c r="Q74" i="30"/>
  <c r="Q78" i="30"/>
  <c r="X74" i="30"/>
  <c r="X78" i="30"/>
  <c r="R74" i="30"/>
  <c r="R78" i="30"/>
  <c r="V74" i="30"/>
  <c r="V78" i="30"/>
  <c r="X45" i="30"/>
  <c r="AE63" i="38"/>
  <c r="BV63" i="38" s="1"/>
  <c r="D63" i="38"/>
  <c r="AU63" i="38" s="1"/>
  <c r="BX46" i="92"/>
  <c r="AW26" i="92"/>
  <c r="AW25" i="92"/>
  <c r="BO26" i="92"/>
  <c r="BF73" i="92"/>
  <c r="BN48" i="92"/>
  <c r="BB73" i="92"/>
  <c r="BD120" i="92"/>
  <c r="BW45" i="92"/>
  <c r="BF103" i="92"/>
  <c r="BY123" i="92"/>
  <c r="BS100" i="92"/>
  <c r="AQ100" i="92"/>
  <c r="BT103" i="92"/>
  <c r="BI25" i="92"/>
  <c r="BP45" i="92"/>
  <c r="BY103" i="92"/>
  <c r="AU100" i="92"/>
  <c r="BQ103" i="92"/>
  <c r="BT73" i="92"/>
  <c r="BG121" i="92"/>
  <c r="AT48" i="92"/>
  <c r="BZ73" i="92"/>
  <c r="BY120" i="92"/>
  <c r="BE45" i="92"/>
  <c r="BL45" i="92"/>
  <c r="BA120" i="92"/>
  <c r="BZ123" i="92"/>
  <c r="AT120" i="92"/>
  <c r="BQ100" i="92"/>
  <c r="BY26" i="92"/>
  <c r="BZ120" i="92"/>
  <c r="AW120" i="92"/>
  <c r="BH25" i="92"/>
  <c r="BJ28" i="92"/>
  <c r="CI38" i="38"/>
  <c r="AF63" i="38"/>
  <c r="BW63" i="38" s="1"/>
  <c r="G63" i="38"/>
  <c r="AX63" i="38" s="1"/>
  <c r="Z63" i="38"/>
  <c r="BQ63" i="38" s="1"/>
  <c r="AU18" i="38"/>
  <c r="O63" i="38"/>
  <c r="BF63" i="38" s="1"/>
  <c r="H63" i="38"/>
  <c r="AY63" i="38" s="1"/>
  <c r="U63" i="38"/>
  <c r="BL63" i="38" s="1"/>
  <c r="J63" i="38"/>
  <c r="BA63" i="38" s="1"/>
  <c r="W63" i="38"/>
  <c r="BN63" i="38" s="1"/>
  <c r="AD76" i="91"/>
  <c r="AF46" i="91"/>
  <c r="AV127" i="91"/>
  <c r="AN49" i="91"/>
  <c r="AR127" i="91"/>
  <c r="AO127" i="91"/>
  <c r="AV130" i="91"/>
  <c r="AG127" i="91"/>
  <c r="AR76" i="91"/>
  <c r="AP46" i="91"/>
  <c r="AQ61" i="91"/>
  <c r="AT49" i="91"/>
  <c r="AD46" i="91"/>
  <c r="AV108" i="91"/>
  <c r="AV105" i="91"/>
  <c r="AA47" i="91"/>
  <c r="BE47" i="91" s="1"/>
  <c r="Q46" i="91"/>
  <c r="AQ49" i="91" s="1"/>
  <c r="AL25" i="91"/>
  <c r="AK108" i="91"/>
  <c r="AE108" i="91"/>
  <c r="AK105" i="91"/>
  <c r="AM105" i="91"/>
  <c r="AZ77" i="91"/>
  <c r="AZ83" i="91"/>
  <c r="AO77" i="91"/>
  <c r="AO83" i="91"/>
  <c r="AM77" i="91"/>
  <c r="AM83" i="91"/>
  <c r="AG77" i="91"/>
  <c r="AG83" i="91"/>
  <c r="AE77" i="91"/>
  <c r="AE83" i="91"/>
  <c r="AQ10" i="91"/>
  <c r="AG105" i="91"/>
  <c r="AS79" i="91"/>
  <c r="AS83" i="91"/>
  <c r="AE105" i="91"/>
  <c r="AD25" i="91"/>
  <c r="AY93" i="91"/>
  <c r="AV77" i="91"/>
  <c r="AV83" i="91"/>
  <c r="AM127" i="91"/>
  <c r="AM108" i="91"/>
  <c r="AY124" i="91"/>
  <c r="AQ93" i="91"/>
  <c r="AI108" i="91"/>
  <c r="AE127" i="91"/>
  <c r="AP79" i="91"/>
  <c r="AP83" i="91"/>
  <c r="AN77" i="91"/>
  <c r="AN83" i="91"/>
  <c r="AJ77" i="91"/>
  <c r="AJ83" i="91"/>
  <c r="AH77" i="91"/>
  <c r="AH83" i="91"/>
  <c r="BD138" i="91"/>
  <c r="AI105" i="91"/>
  <c r="AE130" i="91"/>
  <c r="AV76" i="91"/>
  <c r="AD77" i="91"/>
  <c r="AD83" i="91"/>
  <c r="AW77" i="91"/>
  <c r="AW83" i="91"/>
  <c r="AT76" i="91"/>
  <c r="AT83" i="91"/>
  <c r="AR77" i="91"/>
  <c r="AR83" i="91"/>
  <c r="Q48" i="30"/>
  <c r="R76" i="30"/>
  <c r="R73" i="30"/>
  <c r="Y42" i="30"/>
  <c r="V73" i="30"/>
  <c r="U48" i="30"/>
  <c r="W48" i="30"/>
  <c r="P76" i="30"/>
  <c r="S28" i="30"/>
  <c r="P73" i="30"/>
  <c r="X76" i="30"/>
  <c r="AA126" i="91"/>
  <c r="BE126" i="91" s="1"/>
  <c r="X123" i="30"/>
  <c r="X120" i="30"/>
  <c r="R28" i="30"/>
  <c r="W73" i="30"/>
  <c r="M73" i="30"/>
  <c r="AA111" i="30"/>
  <c r="V123" i="30"/>
  <c r="R120" i="30"/>
  <c r="R25" i="30"/>
  <c r="R123" i="30"/>
  <c r="W100" i="30"/>
  <c r="Y117" i="30"/>
  <c r="AX73" i="90"/>
  <c r="AL73" i="90"/>
  <c r="AU100" i="90"/>
  <c r="AI120" i="90"/>
  <c r="AP76" i="90"/>
  <c r="AC103" i="90"/>
  <c r="AJ76" i="90"/>
  <c r="AA77" i="91"/>
  <c r="BE77" i="91" s="1"/>
  <c r="AJ48" i="90"/>
  <c r="AN28" i="90"/>
  <c r="AU103" i="90"/>
  <c r="AH100" i="90"/>
  <c r="AP103" i="90"/>
  <c r="AG103" i="90"/>
  <c r="AG100" i="90"/>
  <c r="AP100" i="90"/>
  <c r="AN100" i="90"/>
  <c r="AH103" i="90"/>
  <c r="BE83" i="91"/>
  <c r="AH48" i="90"/>
  <c r="AK103" i="90"/>
  <c r="AC100" i="90"/>
  <c r="AF120" i="90"/>
  <c r="AW100" i="90"/>
  <c r="D124" i="90"/>
  <c r="AY22" i="90"/>
  <c r="AO45" i="90"/>
  <c r="AE25" i="90"/>
  <c r="AP48" i="90"/>
  <c r="AD103" i="90"/>
  <c r="AW103" i="90"/>
  <c r="AX45" i="90"/>
  <c r="AX51" i="90"/>
  <c r="AY58" i="90"/>
  <c r="AI76" i="90"/>
  <c r="AX49" i="90"/>
  <c r="AQ100" i="90"/>
  <c r="AH28" i="90"/>
  <c r="AG48" i="90"/>
  <c r="AG51" i="90"/>
  <c r="AU74" i="90"/>
  <c r="AU78" i="90"/>
  <c r="AJ74" i="90"/>
  <c r="AJ78" i="90"/>
  <c r="AC74" i="90"/>
  <c r="AC78" i="90"/>
  <c r="AR25" i="90"/>
  <c r="AQ103" i="90"/>
  <c r="AW46" i="90"/>
  <c r="AW51" i="90"/>
  <c r="AO74" i="90"/>
  <c r="AO78" i="90"/>
  <c r="AQ74" i="90"/>
  <c r="AQ78" i="90"/>
  <c r="Y124" i="90"/>
  <c r="G124" i="90"/>
  <c r="AQ48" i="90"/>
  <c r="AQ51" i="90"/>
  <c r="AF46" i="90"/>
  <c r="AF51" i="90"/>
  <c r="AI74" i="90"/>
  <c r="AI78" i="90"/>
  <c r="AS73" i="90"/>
  <c r="AX48" i="90"/>
  <c r="AF45" i="90"/>
  <c r="AJ46" i="90"/>
  <c r="AJ51" i="90"/>
  <c r="AC46" i="90"/>
  <c r="AN74" i="90"/>
  <c r="AN78" i="90"/>
  <c r="AA61" i="91"/>
  <c r="BE61" i="91" s="1"/>
  <c r="AI123" i="90"/>
  <c r="AF48" i="90"/>
  <c r="AT46" i="90"/>
  <c r="AT51" i="90"/>
  <c r="AX74" i="90"/>
  <c r="AX78" i="90"/>
  <c r="AF74" i="90"/>
  <c r="AF78" i="90"/>
  <c r="AI46" i="90"/>
  <c r="AL46" i="90"/>
  <c r="AL51" i="90"/>
  <c r="AT73" i="90"/>
  <c r="K124" i="90"/>
  <c r="AO46" i="90"/>
  <c r="AO51" i="90"/>
  <c r="AL74" i="90"/>
  <c r="AL78" i="90"/>
  <c r="AE74" i="90"/>
  <c r="AE78" i="90"/>
  <c r="AF100" i="90"/>
  <c r="AP46" i="90"/>
  <c r="AP51" i="90"/>
  <c r="AD100" i="90"/>
  <c r="AJ100" i="90"/>
  <c r="AL48" i="90"/>
  <c r="AN48" i="90"/>
  <c r="AN51" i="90"/>
  <c r="AH46" i="90"/>
  <c r="AH51" i="90"/>
  <c r="AV74" i="90"/>
  <c r="AV78" i="90"/>
  <c r="AK74" i="90"/>
  <c r="AK78" i="90"/>
  <c r="AD73" i="90"/>
  <c r="AD78" i="90"/>
  <c r="AT73" i="92"/>
  <c r="BA26" i="92"/>
  <c r="AQ46" i="92"/>
  <c r="AW100" i="92"/>
  <c r="BS74" i="92"/>
  <c r="BA48" i="92"/>
  <c r="AQ74" i="92"/>
  <c r="BC101" i="92"/>
  <c r="AQ73" i="92"/>
  <c r="BK48" i="92"/>
  <c r="BA45" i="92"/>
  <c r="BA46" i="92"/>
  <c r="BK26" i="92"/>
  <c r="AU46" i="92"/>
  <c r="BU120" i="92"/>
  <c r="AQ120" i="92"/>
  <c r="AT123" i="92"/>
  <c r="BK25" i="92"/>
  <c r="AU48" i="92"/>
  <c r="AS76" i="92"/>
  <c r="BQ25" i="92"/>
  <c r="AU45" i="92"/>
  <c r="AY26" i="92"/>
  <c r="AZ100" i="92"/>
  <c r="BC120" i="92"/>
  <c r="BL46" i="92"/>
  <c r="AY28" i="92"/>
  <c r="AQ121" i="92"/>
  <c r="AW74" i="92"/>
  <c r="BH74" i="92"/>
  <c r="BR123" i="92"/>
  <c r="AW121" i="92"/>
  <c r="BD76" i="92"/>
  <c r="BD45" i="92"/>
  <c r="BI73" i="92"/>
  <c r="AT26" i="92"/>
  <c r="AY46" i="92"/>
  <c r="AW76" i="92"/>
  <c r="BN123" i="92"/>
  <c r="BO76" i="92"/>
  <c r="BO100" i="92"/>
  <c r="AF124" i="92"/>
  <c r="BS124" i="92" s="1"/>
  <c r="CA73" i="92"/>
  <c r="BO73" i="92"/>
  <c r="BS48" i="92"/>
  <c r="BH120" i="92"/>
  <c r="AU74" i="92"/>
  <c r="BR120" i="92"/>
  <c r="AZ101" i="92"/>
  <c r="AS100" i="92"/>
  <c r="BM120" i="92"/>
  <c r="AS101" i="92"/>
  <c r="BD73" i="92"/>
  <c r="BC123" i="92"/>
  <c r="BH100" i="92"/>
  <c r="AS26" i="92"/>
  <c r="AS123" i="92"/>
  <c r="BQ76" i="92"/>
  <c r="BW48" i="92"/>
  <c r="BL48" i="92"/>
  <c r="AU76" i="92"/>
  <c r="AU103" i="92"/>
  <c r="BD74" i="92"/>
  <c r="AT28" i="92"/>
  <c r="AY45" i="92"/>
  <c r="AW73" i="92"/>
  <c r="AV100" i="92"/>
  <c r="BG101" i="92"/>
  <c r="AX46" i="92"/>
  <c r="BA101" i="92"/>
  <c r="BC25" i="92"/>
  <c r="BH28" i="92"/>
  <c r="BJ48" i="92"/>
  <c r="BC28" i="92"/>
  <c r="BD101" i="92"/>
  <c r="BE28" i="92"/>
  <c r="BT74" i="92"/>
  <c r="BL28" i="92"/>
  <c r="BO45" i="92"/>
  <c r="BO48" i="92"/>
  <c r="BJ100" i="92"/>
  <c r="BB26" i="92"/>
  <c r="BR28" i="92"/>
  <c r="BE25" i="92"/>
  <c r="BT76" i="92"/>
  <c r="AS28" i="92"/>
  <c r="BI103" i="92"/>
  <c r="Y124" i="92"/>
  <c r="BL124" i="92" s="1"/>
  <c r="BU76" i="92"/>
  <c r="BJ74" i="92"/>
  <c r="AT45" i="92"/>
  <c r="BW120" i="92"/>
  <c r="BB25" i="92"/>
  <c r="BU123" i="92"/>
  <c r="BJ76" i="92"/>
  <c r="AV103" i="92"/>
  <c r="BN100" i="92"/>
  <c r="BK76" i="92"/>
  <c r="BF28" i="92"/>
  <c r="BK73" i="92"/>
  <c r="BP25" i="92"/>
  <c r="CA123" i="92"/>
  <c r="AQ124" i="91"/>
  <c r="BD94" i="91"/>
  <c r="AA72" i="91"/>
  <c r="BE72" i="91" s="1"/>
  <c r="AA122" i="91"/>
  <c r="BE122" i="91" s="1"/>
  <c r="AY96" i="91"/>
  <c r="AA96" i="91"/>
  <c r="BE96" i="91" s="1"/>
  <c r="AY118" i="91"/>
  <c r="AY90" i="91"/>
  <c r="AQ96" i="91"/>
  <c r="AQ118" i="91"/>
  <c r="AY43" i="91"/>
  <c r="AY10" i="91"/>
  <c r="AA23" i="91"/>
  <c r="BE23" i="91" s="1"/>
  <c r="P123" i="30"/>
  <c r="AA113" i="91"/>
  <c r="BE113" i="91" s="1"/>
  <c r="T46" i="30"/>
  <c r="T51" i="30"/>
  <c r="AA26" i="91"/>
  <c r="BE26" i="91" s="1"/>
  <c r="T48" i="30"/>
  <c r="S120" i="30"/>
  <c r="R46" i="30"/>
  <c r="R51" i="30"/>
  <c r="P127" i="30"/>
  <c r="M127" i="30"/>
  <c r="V46" i="30"/>
  <c r="V51" i="30"/>
  <c r="V45" i="30"/>
  <c r="W76" i="30"/>
  <c r="U46" i="30"/>
  <c r="U51" i="30"/>
  <c r="AA119" i="91"/>
  <c r="BE119" i="91" s="1"/>
  <c r="U123" i="30"/>
  <c r="P48" i="30"/>
  <c r="Y22" i="30"/>
  <c r="U120" i="30"/>
  <c r="S46" i="30"/>
  <c r="S51" i="30"/>
  <c r="Q46" i="30"/>
  <c r="Q51" i="30"/>
  <c r="AA45" i="91"/>
  <c r="BE45" i="91" s="1"/>
  <c r="AA99" i="91"/>
  <c r="BE99" i="91" s="1"/>
  <c r="AA101" i="91"/>
  <c r="BE101" i="91" s="1"/>
  <c r="AA125" i="91"/>
  <c r="BE125" i="91" s="1"/>
  <c r="AY91" i="90"/>
  <c r="AA102" i="91"/>
  <c r="BE102" i="91" s="1"/>
  <c r="AA104" i="91"/>
  <c r="BE104" i="91" s="1"/>
  <c r="AY30" i="90"/>
  <c r="BA91" i="90"/>
  <c r="AA95" i="91"/>
  <c r="BE95" i="91" s="1"/>
  <c r="AA98" i="91"/>
  <c r="BE98" i="91" s="1"/>
  <c r="BM73" i="92"/>
  <c r="BM78" i="92"/>
  <c r="AX25" i="92"/>
  <c r="BV45" i="92"/>
  <c r="BK100" i="92"/>
  <c r="BB74" i="92"/>
  <c r="BB78" i="92"/>
  <c r="V124" i="92"/>
  <c r="BI124" i="92" s="1"/>
  <c r="BW123" i="92"/>
  <c r="CA121" i="92"/>
  <c r="Z124" i="92"/>
  <c r="BM124" i="92" s="1"/>
  <c r="BE100" i="92"/>
  <c r="L124" i="92"/>
  <c r="AY124" i="92" s="1"/>
  <c r="BS28" i="92"/>
  <c r="AX26" i="92"/>
  <c r="BU45" i="92"/>
  <c r="BU46" i="92"/>
  <c r="AG124" i="92"/>
  <c r="BT124" i="92" s="1"/>
  <c r="BY25" i="92"/>
  <c r="BH73" i="92"/>
  <c r="BO103" i="92"/>
  <c r="BH45" i="92"/>
  <c r="BU103" i="92"/>
  <c r="BJ123" i="92"/>
  <c r="BD28" i="92"/>
  <c r="AX45" i="92"/>
  <c r="AX51" i="92"/>
  <c r="AS74" i="92"/>
  <c r="AS78" i="92"/>
  <c r="AZ74" i="92"/>
  <c r="AZ78" i="92"/>
  <c r="BD25" i="92"/>
  <c r="BI45" i="92"/>
  <c r="BR101" i="92"/>
  <c r="BS46" i="92"/>
  <c r="BS51" i="92"/>
  <c r="BV46" i="92"/>
  <c r="BF74" i="92"/>
  <c r="BF78" i="92"/>
  <c r="BU100" i="92"/>
  <c r="AY74" i="92"/>
  <c r="AY78" i="92"/>
  <c r="BL74" i="92"/>
  <c r="BL78" i="92"/>
  <c r="BR74" i="92"/>
  <c r="BR78" i="92"/>
  <c r="AC124" i="92"/>
  <c r="BP124" i="92" s="1"/>
  <c r="BQ48" i="92"/>
  <c r="BQ51" i="92"/>
  <c r="BR45" i="92"/>
  <c r="BR51" i="92"/>
  <c r="AS48" i="92"/>
  <c r="AS51" i="92"/>
  <c r="BI46" i="92"/>
  <c r="BR103" i="92"/>
  <c r="BX74" i="92"/>
  <c r="BX78" i="92"/>
  <c r="BI26" i="92"/>
  <c r="BP46" i="92"/>
  <c r="BP48" i="92"/>
  <c r="BX76" i="92"/>
  <c r="AB124" i="92"/>
  <c r="BO124" i="92" s="1"/>
  <c r="AY48" i="92"/>
  <c r="BT100" i="92"/>
  <c r="BF46" i="92"/>
  <c r="BV25" i="92"/>
  <c r="BK74" i="92"/>
  <c r="BP28" i="92"/>
  <c r="BQ28" i="92"/>
  <c r="AJ124" i="92"/>
  <c r="BW124" i="92" s="1"/>
  <c r="BX48" i="92"/>
  <c r="BX51" i="92"/>
  <c r="BF123" i="92"/>
  <c r="BL26" i="92"/>
  <c r="AZ46" i="92"/>
  <c r="AZ51" i="92"/>
  <c r="BT123" i="92"/>
  <c r="BQ46" i="92"/>
  <c r="BL76" i="92"/>
  <c r="CC127" i="92"/>
  <c r="BF48" i="92"/>
  <c r="BQ45" i="92"/>
  <c r="AZ48" i="92"/>
  <c r="BV28" i="92"/>
  <c r="BY45" i="92"/>
  <c r="AY103" i="92"/>
  <c r="BX120" i="92"/>
  <c r="BE46" i="92"/>
  <c r="BE51" i="92"/>
  <c r="BT46" i="92"/>
  <c r="BT51" i="92"/>
  <c r="BW74" i="92"/>
  <c r="BW78" i="92"/>
  <c r="CA74" i="92"/>
  <c r="CA78" i="92"/>
  <c r="M124" i="92"/>
  <c r="AZ124" i="92" s="1"/>
  <c r="S124" i="92"/>
  <c r="BF124" i="92" s="1"/>
  <c r="BC46" i="92"/>
  <c r="BC51" i="92"/>
  <c r="AY73" i="92"/>
  <c r="AT103" i="92"/>
  <c r="BM76" i="92"/>
  <c r="BJ120" i="92"/>
  <c r="BA76" i="92"/>
  <c r="BA78" i="92"/>
  <c r="BZ74" i="92"/>
  <c r="BZ78" i="92"/>
  <c r="CA46" i="92"/>
  <c r="BG74" i="92"/>
  <c r="BG78" i="92"/>
  <c r="AV76" i="92"/>
  <c r="AV78" i="92"/>
  <c r="BM45" i="92"/>
  <c r="BM51" i="92"/>
  <c r="BQ74" i="92"/>
  <c r="BQ78" i="92"/>
  <c r="BU74" i="92"/>
  <c r="BU78" i="92"/>
  <c r="BI48" i="92"/>
  <c r="BF26" i="92"/>
  <c r="AZ45" i="92"/>
  <c r="AV73" i="92"/>
  <c r="BP100" i="92"/>
  <c r="AS121" i="92"/>
  <c r="BF45" i="92"/>
  <c r="BH76" i="92"/>
  <c r="AW103" i="92"/>
  <c r="G124" i="92"/>
  <c r="AT124" i="92" s="1"/>
  <c r="AV74" i="92"/>
  <c r="BP103" i="92"/>
  <c r="CA103" i="92"/>
  <c r="BX123" i="92"/>
  <c r="BH48" i="92"/>
  <c r="AX120" i="92"/>
  <c r="AQ45" i="92"/>
  <c r="AQ51" i="92"/>
  <c r="BI76" i="92"/>
  <c r="BI78" i="92"/>
  <c r="BS73" i="92"/>
  <c r="BS78" i="92"/>
  <c r="BZ46" i="92"/>
  <c r="BZ51" i="92"/>
  <c r="BG46" i="92"/>
  <c r="BG51" i="92"/>
  <c r="AA94" i="91"/>
  <c r="BE94" i="91" s="1"/>
  <c r="AA90" i="30"/>
  <c r="AA115" i="91"/>
  <c r="BE115" i="91" s="1"/>
  <c r="AA114" i="91"/>
  <c r="BE114" i="91" s="1"/>
  <c r="AA96" i="30"/>
  <c r="Y111" i="30"/>
  <c r="AA93" i="91"/>
  <c r="Y35" i="95" s="1"/>
  <c r="Y105" i="30"/>
  <c r="Y88" i="30"/>
  <c r="AA90" i="91"/>
  <c r="Y32" i="95" s="1"/>
  <c r="AA22" i="91"/>
  <c r="AA88" i="91"/>
  <c r="BE88" i="91" s="1"/>
  <c r="Y10" i="30"/>
  <c r="AG79" i="91"/>
  <c r="AV79" i="91"/>
  <c r="AN76" i="91"/>
  <c r="AQ31" i="91"/>
  <c r="BC88" i="91"/>
  <c r="AM79" i="91"/>
  <c r="AI47" i="91"/>
  <c r="AI54" i="91"/>
  <c r="AD47" i="91"/>
  <c r="AD54" i="91"/>
  <c r="AW49" i="91"/>
  <c r="AW54" i="91"/>
  <c r="AR49" i="91"/>
  <c r="AR54" i="91"/>
  <c r="AG130" i="91"/>
  <c r="AQ22" i="91"/>
  <c r="AZ76" i="91"/>
  <c r="AH108" i="91"/>
  <c r="AA106" i="91"/>
  <c r="BE106" i="91" s="1"/>
  <c r="AJ49" i="91"/>
  <c r="AJ54" i="91"/>
  <c r="AE47" i="91"/>
  <c r="AE54" i="91"/>
  <c r="AQ115" i="91"/>
  <c r="AX49" i="91"/>
  <c r="AX54" i="91"/>
  <c r="AU47" i="91"/>
  <c r="AU54" i="91"/>
  <c r="AM130" i="91"/>
  <c r="AV47" i="91"/>
  <c r="AV54" i="91"/>
  <c r="AY112" i="91"/>
  <c r="AN105" i="91"/>
  <c r="AK46" i="91"/>
  <c r="AK54" i="91"/>
  <c r="AT108" i="91"/>
  <c r="AF28" i="91"/>
  <c r="AJ47" i="91"/>
  <c r="AA63" i="91"/>
  <c r="BE63" i="91" s="1"/>
  <c r="AQ16" i="91"/>
  <c r="BD75" i="91"/>
  <c r="BC24" i="91"/>
  <c r="BC32" i="91"/>
  <c r="BC75" i="91"/>
  <c r="AQ34" i="91"/>
  <c r="AA15" i="91"/>
  <c r="BE15" i="91" s="1"/>
  <c r="AY73" i="91"/>
  <c r="AA73" i="91"/>
  <c r="BE73" i="91" s="1"/>
  <c r="AQ73" i="91"/>
  <c r="AY61" i="91"/>
  <c r="AY34" i="91"/>
  <c r="AA68" i="91"/>
  <c r="BE68" i="91" s="1"/>
  <c r="AQ67" i="91"/>
  <c r="AQ13" i="91"/>
  <c r="AA62" i="91"/>
  <c r="Y26" i="95" s="1"/>
  <c r="AA66" i="91"/>
  <c r="BE66" i="91" s="1"/>
  <c r="BC74" i="91"/>
  <c r="AY64" i="91"/>
  <c r="AA70" i="91"/>
  <c r="BE70" i="91" s="1"/>
  <c r="AY67" i="91"/>
  <c r="AY22" i="91"/>
  <c r="AQ64" i="91"/>
  <c r="AA13" i="91"/>
  <c r="AA40" i="91"/>
  <c r="BE40" i="91" s="1"/>
  <c r="AA34" i="91"/>
  <c r="BE34" i="91" s="1"/>
  <c r="AY10" i="90"/>
  <c r="AA12" i="91"/>
  <c r="BE12" i="91" s="1"/>
  <c r="AA65" i="91"/>
  <c r="BE65" i="91" s="1"/>
  <c r="AA19" i="91"/>
  <c r="BE19" i="91" s="1"/>
  <c r="AA44" i="91"/>
  <c r="BE44" i="91" s="1"/>
  <c r="AA67" i="91"/>
  <c r="BE67" i="91" s="1"/>
  <c r="AA35" i="91"/>
  <c r="BE35" i="91" s="1"/>
  <c r="AA33" i="91"/>
  <c r="BE33" i="91" s="1"/>
  <c r="AA17" i="91"/>
  <c r="BE17" i="91" s="1"/>
  <c r="AY36" i="90"/>
  <c r="AY13" i="90"/>
  <c r="AA39" i="91"/>
  <c r="BE39" i="91" s="1"/>
  <c r="Y30" i="30"/>
  <c r="AA18" i="91"/>
  <c r="BE18" i="91" s="1"/>
  <c r="AA32" i="91"/>
  <c r="Y19" i="95" s="1"/>
  <c r="AA38" i="91"/>
  <c r="BE38" i="91" s="1"/>
  <c r="AA11" i="30"/>
  <c r="AA11" i="91"/>
  <c r="BE11" i="91" s="1"/>
  <c r="AA69" i="91"/>
  <c r="BE69" i="91" s="1"/>
  <c r="AA17" i="30"/>
  <c r="AA37" i="91"/>
  <c r="BE37" i="91" s="1"/>
  <c r="AA59" i="30"/>
  <c r="Y85" i="30"/>
  <c r="AA91" i="91"/>
  <c r="Y33" i="95" s="1"/>
  <c r="AA31" i="91"/>
  <c r="BE31" i="91" s="1"/>
  <c r="Y33" i="30"/>
  <c r="AA30" i="30"/>
  <c r="BU26" i="92"/>
  <c r="BU25" i="92"/>
  <c r="CC100" i="92"/>
  <c r="AV48" i="92"/>
  <c r="AA97" i="30"/>
  <c r="AZ121" i="92"/>
  <c r="AZ123" i="92"/>
  <c r="Q124" i="90"/>
  <c r="AP26" i="90"/>
  <c r="AP25" i="90"/>
  <c r="AH128" i="91"/>
  <c r="AH130" i="91"/>
  <c r="Q127" i="91"/>
  <c r="BC127" i="91" s="1"/>
  <c r="AF77" i="91"/>
  <c r="AF79" i="91"/>
  <c r="AF76" i="91"/>
  <c r="Q76" i="91"/>
  <c r="AQ83" i="91" s="1"/>
  <c r="AV46" i="92"/>
  <c r="BD46" i="92"/>
  <c r="BD48" i="92"/>
  <c r="W46" i="30"/>
  <c r="W45" i="30"/>
  <c r="W49" i="30"/>
  <c r="P46" i="30"/>
  <c r="P45" i="30"/>
  <c r="AN127" i="91"/>
  <c r="AN130" i="91"/>
  <c r="Y125" i="30"/>
  <c r="AA137" i="91"/>
  <c r="BE137" i="91" s="1"/>
  <c r="AA125" i="30"/>
  <c r="BA125" i="90"/>
  <c r="AY125" i="90"/>
  <c r="AH124" i="92"/>
  <c r="BU124" i="92" s="1"/>
  <c r="Y97" i="30"/>
  <c r="AV45" i="92"/>
  <c r="AN63" i="38"/>
  <c r="CE63" i="38" s="1"/>
  <c r="AA75" i="91"/>
  <c r="Y70" i="30"/>
  <c r="AG73" i="90"/>
  <c r="AG76" i="90"/>
  <c r="AG74" i="90"/>
  <c r="Z73" i="90"/>
  <c r="AA121" i="91"/>
  <c r="BE121" i="91" s="1"/>
  <c r="BA114" i="90"/>
  <c r="X101" i="30"/>
  <c r="X100" i="30"/>
  <c r="P26" i="30"/>
  <c r="D124" i="30"/>
  <c r="P28" i="30"/>
  <c r="AA50" i="91"/>
  <c r="BE50" i="91" s="1"/>
  <c r="AF139" i="91"/>
  <c r="Q139" i="91"/>
  <c r="AK46" i="90"/>
  <c r="AK48" i="90"/>
  <c r="AT46" i="92"/>
  <c r="AM74" i="90"/>
  <c r="AM73" i="90"/>
  <c r="AQ43" i="91"/>
  <c r="BC44" i="91"/>
  <c r="AI26" i="90"/>
  <c r="J124" i="90"/>
  <c r="AI25" i="90"/>
  <c r="AV76" i="90"/>
  <c r="AV73" i="90"/>
  <c r="BB100" i="92"/>
  <c r="BB103" i="92"/>
  <c r="BB101" i="92"/>
  <c r="BW26" i="92"/>
  <c r="BW28" i="92"/>
  <c r="AO105" i="91"/>
  <c r="AO106" i="91"/>
  <c r="AU105" i="91"/>
  <c r="AU106" i="91"/>
  <c r="AT25" i="91"/>
  <c r="T136" i="91"/>
  <c r="AT136" i="91" s="1"/>
  <c r="V124" i="90"/>
  <c r="AU28" i="90"/>
  <c r="BU28" i="92"/>
  <c r="V63" i="38"/>
  <c r="BM63" i="38" s="1"/>
  <c r="BM18" i="38"/>
  <c r="I63" i="38"/>
  <c r="AZ63" i="38" s="1"/>
  <c r="AZ18" i="38"/>
  <c r="AX77" i="91"/>
  <c r="Y76" i="91"/>
  <c r="AY83" i="91" s="1"/>
  <c r="AX76" i="91"/>
  <c r="BM74" i="92"/>
  <c r="AK45" i="90"/>
  <c r="AC28" i="90"/>
  <c r="AG63" i="38"/>
  <c r="BX63" i="38" s="1"/>
  <c r="X63" i="38"/>
  <c r="BO63" i="38" s="1"/>
  <c r="D124" i="92"/>
  <c r="AQ124" i="92" s="1"/>
  <c r="AQ25" i="92"/>
  <c r="BE73" i="92"/>
  <c r="BE76" i="92"/>
  <c r="BE74" i="92"/>
  <c r="D46" i="95"/>
  <c r="N46" i="95" s="1"/>
  <c r="N16" i="95"/>
  <c r="AW128" i="91"/>
  <c r="AW130" i="91"/>
  <c r="AW127" i="91"/>
  <c r="Y127" i="91"/>
  <c r="AY127" i="91" s="1"/>
  <c r="AE28" i="91"/>
  <c r="E136" i="91"/>
  <c r="AE136" i="91" s="1"/>
  <c r="AE25" i="91"/>
  <c r="K63" i="38"/>
  <c r="BB63" i="38" s="1"/>
  <c r="AW26" i="90"/>
  <c r="X124" i="90"/>
  <c r="L124" i="90"/>
  <c r="AE26" i="90"/>
  <c r="F124" i="90"/>
  <c r="AW48" i="90"/>
  <c r="AJ103" i="90"/>
  <c r="BH101" i="92"/>
  <c r="BI101" i="92"/>
  <c r="BN101" i="92"/>
  <c r="BR76" i="92"/>
  <c r="CA100" i="92"/>
  <c r="U32" i="95"/>
  <c r="Y58" i="30"/>
  <c r="I124" i="30"/>
  <c r="T124" i="90"/>
  <c r="E124" i="30"/>
  <c r="AI130" i="91"/>
  <c r="AX130" i="91"/>
  <c r="AZ108" i="91"/>
  <c r="M136" i="91"/>
  <c r="AM136" i="91" s="1"/>
  <c r="AG26" i="91"/>
  <c r="G136" i="91"/>
  <c r="AG136" i="91" s="1"/>
  <c r="AE49" i="91"/>
  <c r="AX108" i="91"/>
  <c r="AV26" i="91"/>
  <c r="V136" i="91"/>
  <c r="AV136" i="91" s="1"/>
  <c r="S101" i="30"/>
  <c r="AL28" i="91"/>
  <c r="AZ47" i="91"/>
  <c r="AU128" i="91"/>
  <c r="AT100" i="92"/>
  <c r="W124" i="90"/>
  <c r="AD25" i="90"/>
  <c r="E124" i="90"/>
  <c r="CA26" i="92"/>
  <c r="AN124" i="92"/>
  <c r="CA124" i="92" s="1"/>
  <c r="AA103" i="91"/>
  <c r="BE103" i="91" s="1"/>
  <c r="T25" i="30"/>
  <c r="H124" i="30"/>
  <c r="P136" i="91"/>
  <c r="AP136" i="91" s="1"/>
  <c r="K136" i="91"/>
  <c r="AK136" i="91" s="1"/>
  <c r="W136" i="91"/>
  <c r="AW136" i="91" s="1"/>
  <c r="AS74" i="90"/>
  <c r="AG28" i="91"/>
  <c r="AF26" i="91"/>
  <c r="AI77" i="91"/>
  <c r="AZ128" i="91"/>
  <c r="AV121" i="92"/>
  <c r="BX18" i="38"/>
  <c r="BO18" i="38"/>
  <c r="AY100" i="92"/>
  <c r="AV25" i="92"/>
  <c r="U124" i="90"/>
  <c r="BW76" i="92"/>
  <c r="BY73" i="92"/>
  <c r="G124" i="30"/>
  <c r="S124" i="90"/>
  <c r="AO79" i="91"/>
  <c r="N136" i="91"/>
  <c r="AN136" i="91" s="1"/>
  <c r="H136" i="91"/>
  <c r="AH136" i="91" s="1"/>
  <c r="CI25" i="38"/>
  <c r="S26" i="30"/>
  <c r="U74" i="30"/>
  <c r="AQ46" i="90"/>
  <c r="AK47" i="91"/>
  <c r="AW106" i="91"/>
  <c r="BJ26" i="92"/>
  <c r="BY74" i="92"/>
  <c r="S63" i="38"/>
  <c r="BJ63" i="38" s="1"/>
  <c r="AV28" i="92"/>
  <c r="AO25" i="90"/>
  <c r="P124" i="90"/>
  <c r="I124" i="90"/>
  <c r="AY97" i="90"/>
  <c r="BS123" i="92"/>
  <c r="CA45" i="92"/>
  <c r="AA74" i="91"/>
  <c r="BE74" i="91" s="1"/>
  <c r="AL130" i="91"/>
  <c r="L124" i="30"/>
  <c r="L136" i="91"/>
  <c r="AL136" i="91" s="1"/>
  <c r="X136" i="91"/>
  <c r="AX136" i="91" s="1"/>
  <c r="R136" i="91"/>
  <c r="AR136" i="91" s="1"/>
  <c r="Y105" i="91"/>
  <c r="AY108" i="91" s="1"/>
  <c r="X26" i="30"/>
  <c r="AR46" i="90"/>
  <c r="AV120" i="92"/>
  <c r="AN26" i="90"/>
  <c r="O124" i="90"/>
  <c r="H124" i="90"/>
  <c r="AY70" i="90"/>
  <c r="AE73" i="90"/>
  <c r="AZ76" i="92"/>
  <c r="BN120" i="92"/>
  <c r="AM124" i="92"/>
  <c r="BZ124" i="92" s="1"/>
  <c r="CA48" i="92"/>
  <c r="AA24" i="91"/>
  <c r="M120" i="30"/>
  <c r="Y123" i="30" s="1"/>
  <c r="S73" i="30"/>
  <c r="R48" i="30"/>
  <c r="BG76" i="92"/>
  <c r="AA41" i="91"/>
  <c r="BE41" i="91" s="1"/>
  <c r="AY102" i="91"/>
  <c r="Z136" i="91"/>
  <c r="AZ136" i="91" s="1"/>
  <c r="I136" i="91"/>
  <c r="AI136" i="91" s="1"/>
  <c r="F136" i="91"/>
  <c r="AF136" i="91" s="1"/>
  <c r="U136" i="91"/>
  <c r="AU136" i="91" s="1"/>
  <c r="Y139" i="91"/>
  <c r="AO26" i="90"/>
  <c r="AX28" i="91"/>
  <c r="AS77" i="91"/>
  <c r="AQ137" i="91"/>
  <c r="Y126" i="30"/>
  <c r="AA138" i="91"/>
  <c r="N124" i="90"/>
  <c r="K124" i="30"/>
  <c r="F124" i="30"/>
  <c r="O136" i="91"/>
  <c r="AO136" i="91" s="1"/>
  <c r="S136" i="91"/>
  <c r="AS136" i="91" s="1"/>
  <c r="AJ26" i="90"/>
  <c r="AF121" i="90"/>
  <c r="AW28" i="91"/>
  <c r="AX26" i="91"/>
  <c r="AW47" i="91"/>
  <c r="BD137" i="91"/>
  <c r="AY137" i="91"/>
  <c r="BJ101" i="92"/>
  <c r="I124" i="92"/>
  <c r="AV124" i="92" s="1"/>
  <c r="M124" i="90"/>
  <c r="AA85" i="91"/>
  <c r="BE85" i="91" s="1"/>
  <c r="BE103" i="92"/>
  <c r="BK103" i="92"/>
  <c r="BT45" i="92"/>
  <c r="CA28" i="92"/>
  <c r="AA71" i="91"/>
  <c r="BE71" i="91" s="1"/>
  <c r="J124" i="30"/>
  <c r="R124" i="90"/>
  <c r="J136" i="91"/>
  <c r="AJ136" i="91" s="1"/>
  <c r="AD28" i="91"/>
  <c r="D136" i="91"/>
  <c r="AD136" i="91" s="1"/>
  <c r="AR108" i="91"/>
  <c r="V121" i="30"/>
  <c r="AD74" i="90"/>
  <c r="AG121" i="90"/>
  <c r="AV28" i="91"/>
  <c r="AR26" i="91"/>
  <c r="AX47" i="91"/>
  <c r="CI54" i="38"/>
  <c r="CI9" i="38"/>
  <c r="CI28" i="38"/>
  <c r="CI15" i="38"/>
  <c r="CI48" i="38"/>
  <c r="BC137" i="91"/>
  <c r="Y121" i="30"/>
  <c r="AX26" i="90"/>
  <c r="AX28" i="90"/>
  <c r="CC25" i="92"/>
  <c r="BA103" i="90"/>
  <c r="S45" i="30"/>
  <c r="J46" i="95"/>
  <c r="T46" i="95" s="1"/>
  <c r="T44" i="95"/>
  <c r="K44" i="95"/>
  <c r="S127" i="30"/>
  <c r="AQ63" i="38"/>
  <c r="CH63" i="38" s="1"/>
  <c r="CH18" i="38"/>
  <c r="AR44" i="38"/>
  <c r="AE101" i="90"/>
  <c r="AE103" i="90"/>
  <c r="AE100" i="90"/>
  <c r="BA117" i="90"/>
  <c r="AY117" i="90"/>
  <c r="AA124" i="91"/>
  <c r="AQ28" i="92"/>
  <c r="AQ26" i="92"/>
  <c r="AH76" i="90"/>
  <c r="AH74" i="90"/>
  <c r="AH73" i="90"/>
  <c r="BD130" i="91"/>
  <c r="BD32" i="91"/>
  <c r="AY31" i="91"/>
  <c r="BD49" i="91"/>
  <c r="AA49" i="91"/>
  <c r="AL106" i="91"/>
  <c r="AL108" i="91"/>
  <c r="AL105" i="91"/>
  <c r="Q105" i="91"/>
  <c r="AH49" i="91"/>
  <c r="AH47" i="91"/>
  <c r="AH46" i="91"/>
  <c r="BZ18" i="38"/>
  <c r="AI63" i="38"/>
  <c r="BZ63" i="38" s="1"/>
  <c r="F124" i="92"/>
  <c r="AS45" i="92"/>
  <c r="AS46" i="92"/>
  <c r="Y91" i="30"/>
  <c r="AA95" i="30"/>
  <c r="AA14" i="30"/>
  <c r="AA14" i="91"/>
  <c r="Y13" i="30"/>
  <c r="M45" i="30"/>
  <c r="Y51" i="30" s="1"/>
  <c r="S48" i="30"/>
  <c r="AQ123" i="90"/>
  <c r="AQ120" i="90"/>
  <c r="AQ121" i="90"/>
  <c r="Y76" i="30"/>
  <c r="AK121" i="90"/>
  <c r="AK123" i="90"/>
  <c r="AA92" i="91"/>
  <c r="AY85" i="90"/>
  <c r="BA87" i="90"/>
  <c r="BV74" i="92"/>
  <c r="BV73" i="92"/>
  <c r="BV76" i="92"/>
  <c r="AO28" i="91"/>
  <c r="AO25" i="91"/>
  <c r="AO26" i="91"/>
  <c r="AA108" i="91"/>
  <c r="Z100" i="90"/>
  <c r="AY103" i="90" s="1"/>
  <c r="BA88" i="90"/>
  <c r="AY88" i="90"/>
  <c r="BN74" i="92"/>
  <c r="BN73" i="92"/>
  <c r="BN76" i="92"/>
  <c r="AA59" i="91"/>
  <c r="BE59" i="91" s="1"/>
  <c r="Q25" i="91"/>
  <c r="BA10" i="90"/>
  <c r="AA10" i="91"/>
  <c r="R23" i="95"/>
  <c r="H46" i="95"/>
  <c r="R46" i="95" s="1"/>
  <c r="K23" i="95"/>
  <c r="AA117" i="91"/>
  <c r="BE117" i="91" s="1"/>
  <c r="AY115" i="91"/>
  <c r="AM63" i="38"/>
  <c r="CD63" i="38" s="1"/>
  <c r="CD18" i="38"/>
  <c r="AE46" i="90"/>
  <c r="AE45" i="90"/>
  <c r="BN46" i="92"/>
  <c r="BP73" i="92"/>
  <c r="BP74" i="92"/>
  <c r="BP76" i="92"/>
  <c r="BV48" i="92"/>
  <c r="AP124" i="90"/>
  <c r="AA41" i="30"/>
  <c r="AA42" i="91"/>
  <c r="BE42" i="91" s="1"/>
  <c r="AA123" i="91"/>
  <c r="BE123" i="91" s="1"/>
  <c r="AY111" i="90"/>
  <c r="AH127" i="90"/>
  <c r="Z127" i="90"/>
  <c r="BA127" i="90" s="1"/>
  <c r="AD63" i="38"/>
  <c r="BU63" i="38" s="1"/>
  <c r="BU18" i="38"/>
  <c r="AZ26" i="92"/>
  <c r="AZ28" i="92"/>
  <c r="V25" i="30"/>
  <c r="V26" i="30"/>
  <c r="V28" i="30"/>
  <c r="AA16" i="30"/>
  <c r="AA16" i="91"/>
  <c r="AX74" i="92"/>
  <c r="AX76" i="92"/>
  <c r="AX73" i="92"/>
  <c r="K124" i="92"/>
  <c r="T120" i="30"/>
  <c r="T121" i="30"/>
  <c r="T123" i="30"/>
  <c r="Z120" i="90"/>
  <c r="BC91" i="91"/>
  <c r="AQ90" i="91"/>
  <c r="CK15" i="38"/>
  <c r="M63" i="38"/>
  <c r="BD63" i="38" s="1"/>
  <c r="AD46" i="90"/>
  <c r="AD45" i="90"/>
  <c r="AD48" i="90"/>
  <c r="AD49" i="90"/>
  <c r="AY64" i="90"/>
  <c r="AA64" i="91"/>
  <c r="AY61" i="90"/>
  <c r="BH46" i="92"/>
  <c r="U124" i="92"/>
  <c r="X124" i="92"/>
  <c r="BK46" i="92"/>
  <c r="BK45" i="92"/>
  <c r="BM101" i="92"/>
  <c r="BM100" i="92"/>
  <c r="BM103" i="92"/>
  <c r="BN28" i="92"/>
  <c r="AA124" i="92"/>
  <c r="BN26" i="92"/>
  <c r="AA69" i="30"/>
  <c r="Y64" i="30"/>
  <c r="BA76" i="90"/>
  <c r="AA79" i="91"/>
  <c r="U26" i="30"/>
  <c r="U25" i="30"/>
  <c r="AL101" i="90"/>
  <c r="AL100" i="90"/>
  <c r="AL103" i="90"/>
  <c r="BY46" i="92"/>
  <c r="AL124" i="92"/>
  <c r="BY48" i="92"/>
  <c r="U28" i="30"/>
  <c r="CI41" i="38"/>
  <c r="AX25" i="90"/>
  <c r="CK35" i="38"/>
  <c r="CI35" i="38"/>
  <c r="AB63" i="38"/>
  <c r="BS63" i="38" s="1"/>
  <c r="BS18" i="38"/>
  <c r="BD100" i="92"/>
  <c r="BJ73" i="92"/>
  <c r="W124" i="92"/>
  <c r="BB46" i="92"/>
  <c r="BB45" i="92"/>
  <c r="O124" i="92"/>
  <c r="BB48" i="92"/>
  <c r="AK63" i="38"/>
  <c r="CB63" i="38" s="1"/>
  <c r="AU28" i="92"/>
  <c r="H124" i="92"/>
  <c r="AU25" i="92"/>
  <c r="T26" i="30"/>
  <c r="T28" i="30"/>
  <c r="AA100" i="91"/>
  <c r="BE100" i="91" s="1"/>
  <c r="M25" i="30"/>
  <c r="AK26" i="90"/>
  <c r="AK28" i="90"/>
  <c r="AK25" i="90"/>
  <c r="BA35" i="90"/>
  <c r="AA36" i="91"/>
  <c r="BE36" i="91" s="1"/>
  <c r="AY33" i="90"/>
  <c r="AX46" i="90"/>
  <c r="CC45" i="92"/>
  <c r="BI121" i="92"/>
  <c r="BI120" i="92"/>
  <c r="R101" i="30"/>
  <c r="R100" i="30"/>
  <c r="AL47" i="91"/>
  <c r="AL49" i="91"/>
  <c r="AL46" i="91"/>
  <c r="P124" i="92"/>
  <c r="Y61" i="30"/>
  <c r="AY13" i="91"/>
  <c r="AP63" i="38"/>
  <c r="CG63" i="38" s="1"/>
  <c r="CG18" i="38"/>
  <c r="BJ18" i="38"/>
  <c r="Q63" i="38"/>
  <c r="BH63" i="38" s="1"/>
  <c r="BH18" i="38"/>
  <c r="AR18" i="38"/>
  <c r="AY123" i="92"/>
  <c r="AY121" i="92"/>
  <c r="AY16" i="90"/>
  <c r="AX123" i="90"/>
  <c r="AX121" i="90"/>
  <c r="BL101" i="92"/>
  <c r="BL100" i="92"/>
  <c r="BL103" i="92"/>
  <c r="BS26" i="92"/>
  <c r="BS25" i="92"/>
  <c r="G46" i="95"/>
  <c r="Q46" i="95" s="1"/>
  <c r="AY37" i="91"/>
  <c r="AZ26" i="91"/>
  <c r="AZ28" i="91"/>
  <c r="AZ25" i="91"/>
  <c r="T63" i="38"/>
  <c r="BK63" i="38" s="1"/>
  <c r="AF26" i="90"/>
  <c r="AJ120" i="90"/>
  <c r="AJ123" i="90"/>
  <c r="AJ121" i="90"/>
  <c r="P101" i="30"/>
  <c r="P100" i="30"/>
  <c r="M100" i="30"/>
  <c r="AJ26" i="91"/>
  <c r="AJ28" i="91"/>
  <c r="AE124" i="92"/>
  <c r="BR46" i="92"/>
  <c r="BM48" i="92"/>
  <c r="CC120" i="92"/>
  <c r="AR31" i="38"/>
  <c r="F63" i="38"/>
  <c r="AW63" i="38" s="1"/>
  <c r="Y36" i="30"/>
  <c r="AA116" i="91"/>
  <c r="AA20" i="91"/>
  <c r="BE20" i="91" s="1"/>
  <c r="AP105" i="91"/>
  <c r="Z45" i="90"/>
  <c r="AC48" i="90"/>
  <c r="L63" i="38"/>
  <c r="BC63" i="38" s="1"/>
  <c r="AG26" i="90"/>
  <c r="AV46" i="90"/>
  <c r="AV45" i="90"/>
  <c r="AV49" i="90"/>
  <c r="AV48" i="90"/>
  <c r="AI103" i="90"/>
  <c r="AI100" i="90"/>
  <c r="AI101" i="90"/>
  <c r="AY105" i="90"/>
  <c r="AW121" i="90"/>
  <c r="AW123" i="90"/>
  <c r="AH121" i="90"/>
  <c r="AH120" i="90"/>
  <c r="AZ120" i="92"/>
  <c r="BH123" i="92"/>
  <c r="BM28" i="92"/>
  <c r="BM25" i="92"/>
  <c r="BT120" i="92"/>
  <c r="BZ103" i="92"/>
  <c r="BZ100" i="92"/>
  <c r="BA42" i="90"/>
  <c r="AA43" i="91"/>
  <c r="AY42" i="90"/>
  <c r="V101" i="30"/>
  <c r="V103" i="30"/>
  <c r="AS121" i="90"/>
  <c r="AS123" i="90"/>
  <c r="AS120" i="90"/>
  <c r="AQ26" i="90"/>
  <c r="AQ25" i="90"/>
  <c r="AQ28" i="90"/>
  <c r="I46" i="95"/>
  <c r="S46" i="95" s="1"/>
  <c r="BC61" i="91"/>
  <c r="AP108" i="91"/>
  <c r="AT26" i="90"/>
  <c r="AT25" i="90"/>
  <c r="AT28" i="90"/>
  <c r="AF124" i="90"/>
  <c r="AU46" i="90"/>
  <c r="AW74" i="90"/>
  <c r="AW76" i="90"/>
  <c r="AW73" i="90"/>
  <c r="BA74" i="92"/>
  <c r="BA73" i="92"/>
  <c r="BC74" i="92"/>
  <c r="BC73" i="92"/>
  <c r="BK120" i="92"/>
  <c r="BK123" i="92"/>
  <c r="BK121" i="92"/>
  <c r="BQ121" i="92"/>
  <c r="BQ123" i="92"/>
  <c r="AR123" i="90"/>
  <c r="AR121" i="90"/>
  <c r="BC104" i="91"/>
  <c r="AQ102" i="91"/>
  <c r="AN47" i="91"/>
  <c r="AN46" i="91"/>
  <c r="BM46" i="92"/>
  <c r="Y108" i="30"/>
  <c r="AH63" i="38"/>
  <c r="BY63" i="38" s="1"/>
  <c r="BY18" i="38"/>
  <c r="AX44" i="38"/>
  <c r="AO28" i="90"/>
  <c r="AV103" i="90"/>
  <c r="AV101" i="90"/>
  <c r="AU121" i="90"/>
  <c r="AU120" i="90"/>
  <c r="AU123" i="90"/>
  <c r="BC45" i="92"/>
  <c r="Q124" i="92"/>
  <c r="BX26" i="92"/>
  <c r="AK124" i="92"/>
  <c r="AS100" i="90"/>
  <c r="AS101" i="90"/>
  <c r="K30" i="95"/>
  <c r="N30" i="95"/>
  <c r="BD20" i="91"/>
  <c r="AY16" i="91"/>
  <c r="BC41" i="91"/>
  <c r="AG49" i="91"/>
  <c r="AJ63" i="38"/>
  <c r="CA63" i="38" s="1"/>
  <c r="AW45" i="92"/>
  <c r="AW48" i="92"/>
  <c r="AR101" i="90"/>
  <c r="AR100" i="90"/>
  <c r="J124" i="92"/>
  <c r="N124" i="92"/>
  <c r="Z25" i="90"/>
  <c r="AY26" i="90" s="1"/>
  <c r="AU48" i="90"/>
  <c r="E46" i="95"/>
  <c r="O46" i="95" s="1"/>
  <c r="AJ25" i="91"/>
  <c r="CI12" i="38"/>
  <c r="AO63" i="38"/>
  <c r="CF63" i="38" s="1"/>
  <c r="N63" i="38"/>
  <c r="BE63" i="38" s="1"/>
  <c r="BE18" i="38"/>
  <c r="CC73" i="92"/>
  <c r="AQ76" i="92"/>
  <c r="AU73" i="92"/>
  <c r="AT101" i="90"/>
  <c r="AT103" i="90"/>
  <c r="AT100" i="90"/>
  <c r="AO123" i="90"/>
  <c r="AO121" i="90"/>
  <c r="BB121" i="92"/>
  <c r="BB120" i="92"/>
  <c r="BE123" i="92"/>
  <c r="BE121" i="92"/>
  <c r="V100" i="30"/>
  <c r="AA21" i="30"/>
  <c r="AA21" i="91"/>
  <c r="BE21" i="91" s="1"/>
  <c r="AA13" i="30"/>
  <c r="Y16" i="30"/>
  <c r="AA130" i="91"/>
  <c r="O37" i="95"/>
  <c r="K37" i="95"/>
  <c r="BC112" i="91"/>
  <c r="AA112" i="91"/>
  <c r="AQ112" i="91"/>
  <c r="BD120" i="91"/>
  <c r="AA120" i="91"/>
  <c r="BE120" i="91" s="1"/>
  <c r="AP28" i="91"/>
  <c r="AP26" i="91"/>
  <c r="AP25" i="91"/>
  <c r="AU45" i="90"/>
  <c r="BC76" i="92"/>
  <c r="AT121" i="90"/>
  <c r="AT120" i="90"/>
  <c r="AG46" i="91"/>
  <c r="AG47" i="91"/>
  <c r="AT26" i="91"/>
  <c r="AT28" i="91"/>
  <c r="Y25" i="91"/>
  <c r="AY26" i="91" s="1"/>
  <c r="BO123" i="92"/>
  <c r="AQ37" i="91"/>
  <c r="AU76" i="90"/>
  <c r="AF28" i="90"/>
  <c r="CK51" i="38"/>
  <c r="CI51" i="38"/>
  <c r="AM26" i="90"/>
  <c r="AM25" i="90"/>
  <c r="AD26" i="90"/>
  <c r="AD28" i="90"/>
  <c r="AN46" i="90"/>
  <c r="AG46" i="90"/>
  <c r="AG45" i="90"/>
  <c r="AG49" i="90"/>
  <c r="AT74" i="90"/>
  <c r="AT76" i="90"/>
  <c r="AO100" i="90"/>
  <c r="AO103" i="90"/>
  <c r="AY108" i="90"/>
  <c r="AA56" i="91"/>
  <c r="BE56" i="91" s="1"/>
  <c r="W121" i="30"/>
  <c r="W123" i="30"/>
  <c r="AR76" i="90"/>
  <c r="AR73" i="90"/>
  <c r="AR74" i="90"/>
  <c r="BD108" i="91"/>
  <c r="AO101" i="90"/>
  <c r="AE121" i="90"/>
  <c r="AE123" i="90"/>
  <c r="W29" i="95"/>
  <c r="AP74" i="90"/>
  <c r="AP73" i="90"/>
  <c r="BO121" i="92"/>
  <c r="AW46" i="92"/>
  <c r="AA97" i="91"/>
  <c r="BE97" i="91" s="1"/>
  <c r="T103" i="30"/>
  <c r="AU73" i="90"/>
  <c r="AF25" i="90"/>
  <c r="BQ120" i="92"/>
  <c r="AX123" i="92"/>
  <c r="AX101" i="92"/>
  <c r="AX103" i="92"/>
  <c r="AL26" i="90"/>
  <c r="AL25" i="90"/>
  <c r="AC26" i="90"/>
  <c r="AC25" i="90"/>
  <c r="AM46" i="90"/>
  <c r="AM45" i="90"/>
  <c r="AM49" i="90"/>
  <c r="U101" i="30"/>
  <c r="U100" i="30"/>
  <c r="BA48" i="90"/>
  <c r="AS46" i="90"/>
  <c r="AS48" i="90"/>
  <c r="AS45" i="90"/>
  <c r="K16" i="95"/>
  <c r="Q16" i="95"/>
  <c r="T101" i="30"/>
  <c r="AH123" i="90"/>
  <c r="AK49" i="90"/>
  <c r="AV121" i="90"/>
  <c r="AV123" i="90"/>
  <c r="BL123" i="92"/>
  <c r="BL120" i="92"/>
  <c r="BX101" i="92"/>
  <c r="BX100" i="92"/>
  <c r="W26" i="30"/>
  <c r="AT130" i="91"/>
  <c r="AT128" i="91"/>
  <c r="BW101" i="92"/>
  <c r="BW103" i="92"/>
  <c r="BW100" i="92"/>
  <c r="Q26" i="30"/>
  <c r="AN28" i="91"/>
  <c r="AN26" i="91"/>
  <c r="AT46" i="91"/>
  <c r="AT47" i="91"/>
  <c r="AR28" i="91"/>
  <c r="AN103" i="90"/>
  <c r="AJ25" i="90"/>
  <c r="AK100" i="90"/>
  <c r="AD121" i="90"/>
  <c r="AD123" i="90"/>
  <c r="BC103" i="92"/>
  <c r="U18" i="95"/>
  <c r="X73" i="30"/>
  <c r="T74" i="30"/>
  <c r="T73" i="30"/>
  <c r="AR57" i="38"/>
  <c r="AI26" i="91"/>
  <c r="T124" i="92"/>
  <c r="AK76" i="90"/>
  <c r="AL63" i="38"/>
  <c r="CC63" i="38" s="1"/>
  <c r="AV25" i="90"/>
  <c r="AN121" i="90"/>
  <c r="AN123" i="90"/>
  <c r="AC123" i="90"/>
  <c r="AC121" i="90"/>
  <c r="W39" i="95"/>
  <c r="U39" i="95"/>
  <c r="AF128" i="91"/>
  <c r="AF127" i="91"/>
  <c r="AM49" i="91"/>
  <c r="AM46" i="91"/>
  <c r="AM47" i="91"/>
  <c r="AJ108" i="91"/>
  <c r="AJ106" i="91"/>
  <c r="AK28" i="91"/>
  <c r="AE76" i="90"/>
  <c r="AC63" i="38"/>
  <c r="BT63" i="38" s="1"/>
  <c r="AA63" i="38"/>
  <c r="BR63" i="38" s="1"/>
  <c r="Y63" i="38"/>
  <c r="BP63" i="38" s="1"/>
  <c r="R63" i="38"/>
  <c r="BI63" i="38" s="1"/>
  <c r="P63" i="38"/>
  <c r="BG63" i="38" s="1"/>
  <c r="AU26" i="90"/>
  <c r="AM121" i="90"/>
  <c r="AM123" i="90"/>
  <c r="X46" i="30"/>
  <c r="AO47" i="91"/>
  <c r="AO46" i="91"/>
  <c r="AM26" i="91"/>
  <c r="AM28" i="91"/>
  <c r="AS47" i="91"/>
  <c r="AS49" i="91"/>
  <c r="BC106" i="91"/>
  <c r="AN128" i="91"/>
  <c r="P120" i="30"/>
  <c r="AT45" i="90"/>
  <c r="AC73" i="90"/>
  <c r="AH26" i="90"/>
  <c r="R124" i="92"/>
  <c r="BO46" i="92"/>
  <c r="AS26" i="90"/>
  <c r="AF47" i="91"/>
  <c r="AF49" i="91"/>
  <c r="AU77" i="91"/>
  <c r="AS26" i="91"/>
  <c r="AS28" i="91"/>
  <c r="AA128" i="91"/>
  <c r="AV26" i="90"/>
  <c r="AI28" i="91"/>
  <c r="AK26" i="91"/>
  <c r="AL77" i="91"/>
  <c r="AL76" i="91"/>
  <c r="BO74" i="92"/>
  <c r="AP47" i="91"/>
  <c r="AP49" i="91"/>
  <c r="AP121" i="90"/>
  <c r="AP77" i="91"/>
  <c r="AU57" i="38"/>
  <c r="AL79" i="91"/>
  <c r="AH26" i="91"/>
  <c r="AH28" i="91"/>
  <c r="AO128" i="91"/>
  <c r="AD124" i="92"/>
  <c r="AP120" i="90"/>
  <c r="AQ73" i="90"/>
  <c r="AR130" i="91"/>
  <c r="AK77" i="91"/>
  <c r="AU26" i="91"/>
  <c r="AU28" i="91"/>
  <c r="AP128" i="91"/>
  <c r="BD26" i="91"/>
  <c r="CI22" i="38"/>
  <c r="AL123" i="90"/>
  <c r="AL121" i="90"/>
  <c r="AI124" i="92"/>
  <c r="AA28" i="91"/>
  <c r="BE28" i="91" s="1"/>
  <c r="Y46" i="91"/>
  <c r="AR47" i="91"/>
  <c r="AR26" i="90"/>
  <c r="AW26" i="91"/>
  <c r="AT77" i="91"/>
  <c r="AF108" i="91"/>
  <c r="CK32" i="38" l="1"/>
  <c r="CK33" i="38"/>
  <c r="CK45" i="38"/>
  <c r="CK46" i="38"/>
  <c r="CK20" i="38"/>
  <c r="CK19" i="38"/>
  <c r="CK58" i="38"/>
  <c r="CK57" i="38"/>
  <c r="CK59" i="38"/>
  <c r="BA73" i="90"/>
  <c r="AY78" i="90"/>
  <c r="P10" i="96"/>
  <c r="AA73" i="30"/>
  <c r="Y78" i="30"/>
  <c r="BE13" i="91"/>
  <c r="R10" i="96"/>
  <c r="T10" i="96"/>
  <c r="BE22" i="91"/>
  <c r="BC46" i="91"/>
  <c r="AQ47" i="91"/>
  <c r="AQ54" i="91"/>
  <c r="Y40" i="95"/>
  <c r="AQ46" i="91"/>
  <c r="AQ50" i="91"/>
  <c r="AQ76" i="91"/>
  <c r="AY130" i="91"/>
  <c r="Y73" i="30"/>
  <c r="Y74" i="30"/>
  <c r="Y25" i="95"/>
  <c r="AY128" i="91"/>
  <c r="AQ127" i="91"/>
  <c r="AQ130" i="91"/>
  <c r="AQ128" i="91"/>
  <c r="AY77" i="91"/>
  <c r="BD127" i="91"/>
  <c r="Y29" i="95"/>
  <c r="Y36" i="95"/>
  <c r="Y42" i="95"/>
  <c r="AY73" i="90"/>
  <c r="Y15" i="95"/>
  <c r="Y41" i="95"/>
  <c r="BA93" i="91"/>
  <c r="BE93" i="91"/>
  <c r="Y120" i="30"/>
  <c r="AA120" i="30"/>
  <c r="Y49" i="30"/>
  <c r="BE90" i="91"/>
  <c r="Y27" i="95"/>
  <c r="AA76" i="91"/>
  <c r="AY47" i="91"/>
  <c r="AY54" i="91"/>
  <c r="BE62" i="91"/>
  <c r="Y12" i="95"/>
  <c r="Y14" i="95"/>
  <c r="BA61" i="91"/>
  <c r="BE75" i="91"/>
  <c r="Y13" i="95"/>
  <c r="Y21" i="95"/>
  <c r="AY48" i="90"/>
  <c r="AY51" i="90"/>
  <c r="AY76" i="90"/>
  <c r="Y20" i="95"/>
  <c r="BE32" i="91"/>
  <c r="AY74" i="90"/>
  <c r="BE91" i="91"/>
  <c r="BA34" i="91"/>
  <c r="BA102" i="91"/>
  <c r="BA31" i="91"/>
  <c r="Y18" i="95"/>
  <c r="AY106" i="91"/>
  <c r="BD105" i="91"/>
  <c r="AY105" i="91"/>
  <c r="BC139" i="91"/>
  <c r="AQ139" i="91"/>
  <c r="BA138" i="91"/>
  <c r="BE138" i="91"/>
  <c r="AQ77" i="91"/>
  <c r="AQ79" i="91"/>
  <c r="BC76" i="91"/>
  <c r="BE24" i="91"/>
  <c r="BA22" i="91"/>
  <c r="AY139" i="91"/>
  <c r="BD139" i="91"/>
  <c r="AA139" i="91"/>
  <c r="BA139" i="91" s="1"/>
  <c r="BA137" i="91"/>
  <c r="BD76" i="91"/>
  <c r="AY79" i="91"/>
  <c r="AY76" i="91"/>
  <c r="BA73" i="91"/>
  <c r="AN124" i="90"/>
  <c r="BG124" i="92"/>
  <c r="BR124" i="92"/>
  <c r="Y34" i="95"/>
  <c r="BE92" i="91"/>
  <c r="AU124" i="92"/>
  <c r="Y48" i="30"/>
  <c r="Y46" i="30"/>
  <c r="AA46" i="91"/>
  <c r="AA45" i="30"/>
  <c r="Y45" i="30"/>
  <c r="BE49" i="91"/>
  <c r="AY50" i="91"/>
  <c r="BD46" i="91"/>
  <c r="AY46" i="91"/>
  <c r="AY28" i="90"/>
  <c r="AY25" i="90"/>
  <c r="BA25" i="90"/>
  <c r="AY46" i="90"/>
  <c r="AY49" i="90"/>
  <c r="BA45" i="90"/>
  <c r="AY45" i="90"/>
  <c r="BC124" i="92"/>
  <c r="AY49" i="91"/>
  <c r="Y127" i="30"/>
  <c r="AA127" i="30"/>
  <c r="AX124" i="90"/>
  <c r="R124" i="30"/>
  <c r="BA67" i="91"/>
  <c r="BA64" i="91"/>
  <c r="Y28" i="95"/>
  <c r="BE64" i="91"/>
  <c r="AQ108" i="91"/>
  <c r="AQ105" i="91"/>
  <c r="BC105" i="91"/>
  <c r="AH124" i="90"/>
  <c r="V124" i="30"/>
  <c r="Q124" i="30"/>
  <c r="AM124" i="90"/>
  <c r="BE79" i="91"/>
  <c r="AJ124" i="90"/>
  <c r="AL124" i="90"/>
  <c r="AW124" i="90"/>
  <c r="BV124" i="92"/>
  <c r="AR124" i="90"/>
  <c r="AQ106" i="91"/>
  <c r="AI124" i="90"/>
  <c r="Y101" i="30"/>
  <c r="Y100" i="30"/>
  <c r="AA105" i="91"/>
  <c r="AA100" i="30"/>
  <c r="Y26" i="30"/>
  <c r="AA25" i="30"/>
  <c r="Y28" i="30"/>
  <c r="Y25" i="30"/>
  <c r="AA25" i="91"/>
  <c r="AX124" i="92"/>
  <c r="Y103" i="30"/>
  <c r="BA118" i="91"/>
  <c r="BA13" i="91"/>
  <c r="BE14" i="91"/>
  <c r="W124" i="30"/>
  <c r="BX124" i="92"/>
  <c r="BE130" i="91"/>
  <c r="BE43" i="91"/>
  <c r="Y22" i="95"/>
  <c r="BA43" i="91"/>
  <c r="AQ25" i="91"/>
  <c r="AQ28" i="91"/>
  <c r="BC25" i="91"/>
  <c r="AQ26" i="91"/>
  <c r="CI57" i="38"/>
  <c r="Z124" i="90"/>
  <c r="AC124" i="90"/>
  <c r="AD124" i="90"/>
  <c r="AS124" i="90"/>
  <c r="AU124" i="90"/>
  <c r="AV124" i="90"/>
  <c r="BA124" i="92"/>
  <c r="AT124" i="90"/>
  <c r="AQ124" i="90"/>
  <c r="BE116" i="91"/>
  <c r="BA115" i="91"/>
  <c r="CI18" i="38"/>
  <c r="CK18" i="38"/>
  <c r="BK124" i="92"/>
  <c r="BA37" i="91"/>
  <c r="W44" i="95"/>
  <c r="U44" i="95"/>
  <c r="AO124" i="90"/>
  <c r="BN124" i="92"/>
  <c r="U124" i="30"/>
  <c r="U16" i="95"/>
  <c r="W16" i="95"/>
  <c r="T124" i="30"/>
  <c r="BD124" i="92"/>
  <c r="AY123" i="90"/>
  <c r="BA120" i="90"/>
  <c r="AY121" i="90"/>
  <c r="AY120" i="90"/>
  <c r="BE108" i="91"/>
  <c r="AA127" i="91"/>
  <c r="S124" i="30"/>
  <c r="BE128" i="91"/>
  <c r="P124" i="30"/>
  <c r="M124" i="30"/>
  <c r="K46" i="95"/>
  <c r="AW124" i="92"/>
  <c r="BB124" i="92"/>
  <c r="BH124" i="92"/>
  <c r="W37" i="95"/>
  <c r="U37" i="95"/>
  <c r="BJ124" i="92"/>
  <c r="CI44" i="38"/>
  <c r="CK44" i="38"/>
  <c r="BQ124" i="92"/>
  <c r="BE10" i="91"/>
  <c r="BA10" i="91"/>
  <c r="Y11" i="95"/>
  <c r="AG124" i="90"/>
  <c r="AS124" i="92"/>
  <c r="BY124" i="92"/>
  <c r="AE124" i="90"/>
  <c r="Q136" i="91"/>
  <c r="AA136" i="91" s="1"/>
  <c r="AY28" i="91"/>
  <c r="BD25" i="91"/>
  <c r="AY25" i="91"/>
  <c r="BE124" i="91"/>
  <c r="BA124" i="91"/>
  <c r="Y43" i="95"/>
  <c r="Y39" i="95"/>
  <c r="BA112" i="91"/>
  <c r="BE112" i="91"/>
  <c r="U30" i="95"/>
  <c r="W30" i="95"/>
  <c r="AR63" i="38"/>
  <c r="AY127" i="90"/>
  <c r="U23" i="95"/>
  <c r="W23" i="95"/>
  <c r="BE16" i="91"/>
  <c r="BA16" i="91"/>
  <c r="AK124" i="90"/>
  <c r="X124" i="30"/>
  <c r="CC124" i="92"/>
  <c r="BA90" i="91"/>
  <c r="BA96" i="91"/>
  <c r="Y136" i="91"/>
  <c r="AY136" i="91" s="1"/>
  <c r="BE124" i="92"/>
  <c r="CI31" i="38"/>
  <c r="CK31" i="38"/>
  <c r="AY100" i="90"/>
  <c r="AY101" i="90"/>
  <c r="BA100" i="90"/>
  <c r="E10" i="96" l="1"/>
  <c r="N10" i="96" s="1"/>
  <c r="BE142" i="91"/>
  <c r="BE140" i="91"/>
  <c r="BE141" i="91"/>
  <c r="Y37" i="95"/>
  <c r="BE110" i="91"/>
  <c r="BE109" i="91"/>
  <c r="BA50" i="91"/>
  <c r="BE52" i="91"/>
  <c r="BE51" i="91"/>
  <c r="Y44" i="95"/>
  <c r="BE131" i="91"/>
  <c r="BE132" i="91"/>
  <c r="BA28" i="91"/>
  <c r="BE29" i="91"/>
  <c r="BE25" i="91"/>
  <c r="BA79" i="91"/>
  <c r="BE81" i="91"/>
  <c r="BE80" i="91"/>
  <c r="AR2" i="92"/>
  <c r="BA77" i="91"/>
  <c r="Y30" i="95"/>
  <c r="BA76" i="91"/>
  <c r="BE76" i="91"/>
  <c r="BA83" i="91"/>
  <c r="BA49" i="91"/>
  <c r="BA54" i="91"/>
  <c r="AR3" i="92"/>
  <c r="BA108" i="91"/>
  <c r="BA130" i="91"/>
  <c r="BA128" i="91"/>
  <c r="AQ136" i="91"/>
  <c r="BC136" i="91"/>
  <c r="Y124" i="30"/>
  <c r="AA124" i="30"/>
  <c r="AV2" i="38"/>
  <c r="BA25" i="91"/>
  <c r="BA26" i="91"/>
  <c r="W46" i="95"/>
  <c r="U46" i="95"/>
  <c r="BA47" i="91"/>
  <c r="BE46" i="91"/>
  <c r="BA46" i="91"/>
  <c r="AY124" i="90"/>
  <c r="AD3" i="90" s="1"/>
  <c r="BA124" i="90"/>
  <c r="BE139" i="91"/>
  <c r="BD136" i="91"/>
  <c r="BE127" i="91"/>
  <c r="BA127" i="91"/>
  <c r="BA105" i="91"/>
  <c r="BA106" i="91"/>
  <c r="BE105" i="91"/>
  <c r="CK63" i="38"/>
  <c r="CI63" i="38"/>
  <c r="AV3" i="38" s="1"/>
  <c r="Y23" i="95"/>
  <c r="Y16" i="95"/>
  <c r="AD2" i="90" l="1"/>
  <c r="D6" i="74" s="1"/>
  <c r="BE136" i="91"/>
  <c r="Q2" i="30"/>
  <c r="D8" i="74"/>
  <c r="BA136" i="91"/>
  <c r="Q3" i="30"/>
  <c r="D11" i="74"/>
  <c r="AE2" i="91"/>
  <c r="Y46" i="95"/>
  <c r="O3" i="95" s="1"/>
  <c r="O3" i="96" l="1"/>
  <c r="O2" i="96"/>
  <c r="D5" i="74"/>
  <c r="AE3" i="91"/>
  <c r="D7" i="74" s="1"/>
  <c r="O2" i="95"/>
  <c r="D10" i="74" s="1"/>
  <c r="D9" i="74" l="1"/>
</calcChain>
</file>

<file path=xl/comments1.xml><?xml version="1.0" encoding="utf-8"?>
<comments xmlns="http://schemas.openxmlformats.org/spreadsheetml/2006/main">
  <authors>
    <author>Gruic, Branimir</author>
    <author>Petre, Denis</author>
    <author>Pêtre, Denis</author>
  </authors>
  <commentList>
    <comment ref="B29" authorId="0" shapeId="0">
      <text>
        <r>
          <rPr>
            <sz val="9"/>
            <color indexed="81"/>
            <rFont val="Tahoma"/>
            <family val="2"/>
          </rPr>
          <t>This information should be provided by the reporting dealer’s front office or representatives from its e-trading desk. It should not be calculated by back office staff based on some other volume figures reported in the main spreadsheet templates</t>
        </r>
      </text>
    </comment>
    <comment ref="D29" authorId="1" shapeId="0">
      <text>
        <r>
          <rPr>
            <sz val="11"/>
            <color indexed="81"/>
            <rFont val="Arial"/>
            <family val="2"/>
          </rPr>
          <t>The internalisation of trades is a process whereby reporting dealers offset risk arising from client transactions against risk arising from transactions with other The internalisation of trades is a process whereby reporting dealers offset risk arising from client transactions against risk arising from transactions with other clients. Internalisation reduces the need to manage inventory imbalances via the traditional inter-dealer market. This information is typically available from e-trading desks operating in a principal (as opposed to agent) capacity. Only volumes from principal  e-trading desks that assume risk on their own books shall be included.
Reporting dealers are requested to provide internalisation ratios for spot turnover. This information should be provided by the reporting dealer’s front office or representatives from its e-trading desk. It should not be calculated by back office staff based on some other volume figures reported in the main spreadsheet templates.
The internalisation ratio is calculated as follows: (1 - (Customer spot turnover hedged on external markets / Total customer spot turnover)) × 100 
Where:  
•</t>
        </r>
        <r>
          <rPr>
            <u/>
            <sz val="11"/>
            <color indexed="81"/>
            <rFont val="Arial"/>
            <family val="2"/>
          </rPr>
          <t xml:space="preserve"> Customer spot turnover hedged on external markets</t>
        </r>
        <r>
          <rPr>
            <sz val="11"/>
            <color indexed="81"/>
            <rFont val="Arial"/>
            <family val="2"/>
          </rPr>
          <t xml:space="preserve"> is defined as passive or aggressive trading on anonymous CLOBs or other explicit hedging of risk with internal or external counterparties. This includes:
     - EBS Market or Refinitiv Matching;
     - mid-venues/dark pools such as BGC mid;
     - aggressive trading on venues allowing partitioning of liquidity via anonymous tags such as Currenex, Euronext FX, or CBOE FX ECN;
     - hedging of customer spot turnover using FX futures on CME; 
     - trading by a principal e-trading desk as a price taker with:
               a) another bank (eg turnover of a reporting bank’s e-trading desk that takes liquidity from another bank or market-maker so as to minimise principal risk); or
               b) another principal trading desk of the same bank (eg passing customer orders to the voice trading desk).</t>
        </r>
        <r>
          <rPr>
            <u/>
            <sz val="11"/>
            <color indexed="81"/>
            <rFont val="Arial"/>
            <family val="2"/>
          </rPr>
          <t xml:space="preserve">
</t>
        </r>
        <r>
          <rPr>
            <sz val="11"/>
            <color indexed="81"/>
            <rFont val="Arial"/>
            <family val="2"/>
          </rPr>
          <t xml:space="preserve">
• </t>
        </r>
        <r>
          <rPr>
            <u/>
            <sz val="11"/>
            <color indexed="81"/>
            <rFont val="Arial"/>
            <family val="2"/>
          </rPr>
          <t>Total customer spot turnover</t>
        </r>
        <r>
          <rPr>
            <sz val="11"/>
            <color indexed="81"/>
            <rFont val="Arial"/>
            <family val="2"/>
          </rPr>
          <t xml:space="preserve"> is defined as passive trading executed via platforms where the identity of the counterparty is disclosed pre-trade either by name or by a tag enabling the dealer to recognise a future quote from the same counterparty. Includes:
     - Single-dealer and multi-dealer platforms, whether on a screen or through an API.
     - Disclosed venues such as FXall OrderBook and 360T Tex; and turnover on venues allowing partitioning of liquidity via anonymous tags such as Currenex or Euronext FX. 
     - Spot turnover vis-à-vis internal customers, such as the hedging activity of an options trading desk that trades as a price taker of the principal spot e-trading desk.
</t>
        </r>
      </text>
    </comment>
    <comment ref="E29" authorId="2" shapeId="0">
      <text>
        <r>
          <rPr>
            <sz val="11"/>
            <color indexed="81"/>
            <rFont val="Arial"/>
            <family val="2"/>
          </rPr>
          <t xml:space="preserve">Passive trading executed via platforms where the identity of the counterparty is disclosed pre-trade either by name or by a tag enabling the dealer to recognise a future quote from the same counterparty. Includes:
     - Single-dealer and multi-dealer platforms, whether on a screen or through an API.
     - Disclosed venues such as FXall OrderBook and 360T Tex; and turnover on venues allowing partitioning of liquidity via anonymous tags such as Currenex or Euronext FX. 
     - Spot turnover vis-à-vis internal customers, such as the hedging activity of an options trading desk that trades as a price taker of the principal spot e-trading desk.
</t>
        </r>
      </text>
    </comment>
    <comment ref="B31" authorId="0" shapeId="0">
      <text>
        <r>
          <rPr>
            <sz val="9"/>
            <color indexed="81"/>
            <rFont val="Tahoma"/>
            <family val="2"/>
          </rPr>
          <t>This item should include transactions involving “G4 currencies” on both sides. For example EUR/USD, GBP/USD, JPY/USD, JPY/EUR.</t>
        </r>
      </text>
    </comment>
    <comment ref="B32" authorId="0" shapeId="0">
      <text>
        <r>
          <rPr>
            <sz val="9"/>
            <color indexed="81"/>
            <rFont val="Tahoma"/>
            <family val="2"/>
          </rPr>
          <t>This item should include transactions involving “other G10 currencies” on both sides. It should also include transactions between “other G10 currencies” on one side and “G4 currencies” on the other side. For example AUD/USD, CAD/USD, AUD/EUR, CAD/EUR, AUD/JPY, CAD/CHF, SEK/NOK.</t>
        </r>
      </text>
    </comment>
    <comment ref="B33" authorId="0" shapeId="0">
      <text>
        <r>
          <rPr>
            <sz val="9"/>
            <color indexed="81"/>
            <rFont val="Tahoma"/>
            <family val="2"/>
          </rPr>
          <t>This item should include transactions involving “other liquid non-G10 currencies” on both sides. It should also include transactions between “other liquid non-G10 currencies” on one side and “G10 currencies” on the other side. For example BRL/USD, CNY/USD, CNY/EUR, BRL/JPY, BRL/MXN, CAD/MXN.</t>
        </r>
      </text>
    </comment>
  </commentList>
</comments>
</file>

<file path=xl/comments2.xml><?xml version="1.0" encoding="utf-8"?>
<comments xmlns="http://schemas.openxmlformats.org/spreadsheetml/2006/main">
  <authors>
    <author>Pêtre, Denis</author>
  </authors>
  <commentList>
    <comment ref="BE140" authorId="0" shapeId="0">
      <text>
        <r>
          <rPr>
            <sz val="9"/>
            <color indexed="81"/>
            <rFont val="Tahoma"/>
            <family val="2"/>
          </rPr>
          <t xml:space="preserve">The formula in this cell verifies that data for “related party trades” are actually reported. If data are reported for “total FX contracts” and no data are reported for “related party trades”, then the number “111” appears as warning in the “checking table”. 
If there are no “related party trades” data from a specific reporting bank, the inconsistency in the reporting template resulting from this check can be ignored. A possibility to bypass the check for “related party trades” would be to enter a very small amount, for example 0.001 USD (=1E-9 USD when reported in millions of US dollar equivalents in the reporting template).  </t>
        </r>
        <r>
          <rPr>
            <b/>
            <sz val="9"/>
            <color indexed="81"/>
            <rFont val="Tahoma"/>
            <family val="2"/>
          </rPr>
          <t xml:space="preserve">
</t>
        </r>
      </text>
    </comment>
  </commentList>
</comments>
</file>

<file path=xl/comments3.xml><?xml version="1.0" encoding="utf-8"?>
<comments xmlns="http://schemas.openxmlformats.org/spreadsheetml/2006/main">
  <authors>
    <author>Gruic, Branimir</author>
  </authors>
  <commentList>
    <comment ref="G9" authorId="0" shapeId="0">
      <text>
        <r>
          <rPr>
            <sz val="9"/>
            <color indexed="81"/>
            <rFont val="Tahoma"/>
            <family val="2"/>
          </rPr>
          <t xml:space="preserve">
Refers to all trades that involve pairs of two CLS eligible currencies (EUR/USD), one CLS eligible currency and one CLS non-eligible currency (eg EUR/TRY) and two CLS non-eligible currencies (eg TRY/RON).</t>
        </r>
      </text>
    </comment>
    <comment ref="H9" authorId="0" shapeId="0">
      <text>
        <r>
          <rPr>
            <sz val="9"/>
            <color indexed="81"/>
            <rFont val="Tahoma"/>
            <family val="2"/>
          </rPr>
          <t xml:space="preserve">
Refers to transactions that involve pairs of CLS eligible currencies.</t>
        </r>
      </text>
    </comment>
    <comment ref="I9" authorId="0" shapeId="0">
      <text>
        <r>
          <rPr>
            <sz val="9"/>
            <color indexed="81"/>
            <rFont val="Tahoma"/>
            <family val="2"/>
          </rPr>
          <t xml:space="preserve">
Refers to all trades that involve pairs of two CLS eligible currencies (EUR/USD), one CLS eligible currency and one CLS non-eligible currency (eg EUR/TRY) and two CLS non-eligible currencies (eg TRY/RON).</t>
        </r>
      </text>
    </comment>
    <comment ref="J9" authorId="0" shapeId="0">
      <text>
        <r>
          <rPr>
            <sz val="9"/>
            <color indexed="81"/>
            <rFont val="Tahoma"/>
            <family val="2"/>
          </rPr>
          <t xml:space="preserve">
Refers to transactions that involve pairs of CLS eligible currencies.</t>
        </r>
      </text>
    </comment>
    <comment ref="K9" authorId="0" shapeId="0">
      <text>
        <r>
          <rPr>
            <sz val="9"/>
            <color indexed="81"/>
            <rFont val="Tahoma"/>
            <family val="2"/>
          </rPr>
          <t xml:space="preserve">
Refers to all trades that involve pairs of two CLS eligible currencies (EUR/USD), one CLS eligible currency and one CLS non-eligible currency (eg EUR/TRY) and two CLS non-eligible currencies (eg TRY/RON).</t>
        </r>
      </text>
    </comment>
    <comment ref="L9" authorId="0" shapeId="0">
      <text>
        <r>
          <rPr>
            <sz val="9"/>
            <color indexed="81"/>
            <rFont val="Tahoma"/>
            <family val="2"/>
          </rPr>
          <t xml:space="preserve">
Refers to transactions that involve pairs of CLS eligible currencies.</t>
        </r>
      </text>
    </comment>
    <comment ref="C10" authorId="0" shapeId="0">
      <text>
        <r>
          <rPr>
            <sz val="9"/>
            <color indexed="81"/>
            <rFont val="Tahoma"/>
            <family val="2"/>
          </rPr>
          <t xml:space="preserve">
Gross turnover, as defined in the main survey, ie the gross value of all new deals entered into during April 2022 excluding "other products", in terms of the nominal or notional amount of the contracts. This amount corresponds to the grand total for FX contracts reported in Table A3, and excludes in/out swaps between CLS members.</t>
        </r>
      </text>
    </comment>
    <comment ref="C11" authorId="0" shapeId="0">
      <text>
        <r>
          <rPr>
            <sz val="9"/>
            <color indexed="81"/>
            <rFont val="Tahoma"/>
            <family val="2"/>
          </rPr>
          <t xml:space="preserve">
The gross turnover of new deals reported under (a) that will be settled with a single payment from one counterparty to another (eg non-deliverable forwards).</t>
        </r>
      </text>
    </comment>
    <comment ref="C12" authorId="0" shapeId="0">
      <text>
        <r>
          <rPr>
            <sz val="9"/>
            <color indexed="81"/>
            <rFont val="Tahoma"/>
            <family val="2"/>
          </rPr>
          <t xml:space="preserve">
The gross turnover of new deals reported under (a) that will be settled with two payments exchanged between counterparties (eg spot and forwards)</t>
        </r>
      </text>
    </comment>
    <comment ref="C13" authorId="0" shapeId="0">
      <text>
        <r>
          <rPr>
            <sz val="9"/>
            <color indexed="81"/>
            <rFont val="Tahoma"/>
            <family val="2"/>
          </rPr>
          <t xml:space="preserve">
The gross turnover of new deals reported under (a) that will be settled with four payments exchanged between counterparties (eg swaps)</t>
        </r>
      </text>
    </comment>
    <comment ref="C14" authorId="0" shapeId="0">
      <text>
        <r>
          <rPr>
            <sz val="9"/>
            <color indexed="81"/>
            <rFont val="Tahoma"/>
            <family val="2"/>
          </rPr>
          <t xml:space="preserve">
The gross value of the turnover to be settled with at least two payments (total (a2) and (a3)) that is subject to bilateral or multilateral netting (including compression and through central clearing), before any netting takes place.</t>
        </r>
      </text>
    </comment>
    <comment ref="C15" authorId="0" shapeId="0">
      <text>
        <r>
          <rPr>
            <sz val="9"/>
            <color indexed="81"/>
            <rFont val="Tahoma"/>
            <family val="2"/>
          </rPr>
          <t xml:space="preserve">
The settlement value of bilaterally netted and multilaterally netted contracts reported under (b) after netting has taken place. Transactions booked before April (e.g. in March) should be included when calculating the net payable amount if they have the same settlement date and payable currency.</t>
        </r>
      </text>
    </comment>
    <comment ref="C16" authorId="0" shapeId="0">
      <text>
        <r>
          <rPr>
            <sz val="9"/>
            <color indexed="81"/>
            <rFont val="Tahoma"/>
            <family val="2"/>
          </rPr>
          <t xml:space="preserve">
The gross value of contracts settled without settlement risk. This can be achieved through having delivery and receipt of currencies across reporters’ own accounts or through a system offering PvP risk management.</t>
        </r>
      </text>
    </comment>
    <comment ref="C17" authorId="0" shapeId="0">
      <text>
        <r>
          <rPr>
            <sz val="9"/>
            <color indexed="81"/>
            <rFont val="Tahoma"/>
            <family val="2"/>
          </rPr>
          <t xml:space="preserve">
The gross value of contracts settled in CLS (https://www.cls-group.com/). Note that this is not the net values, nor pay-in, pay-out values.</t>
        </r>
      </text>
    </comment>
    <comment ref="C18" authorId="0" shapeId="0">
      <text>
        <r>
          <rPr>
            <sz val="9"/>
            <color indexed="81"/>
            <rFont val="Tahoma"/>
            <family val="2"/>
          </rPr>
          <t xml:space="preserve">
The gross value of contracts settled in PvP systems other than CLS (eg Hong Kong cross-currency RTGS systems, CCIL in India and others), or via another method with equivalent PvP protection (eg using the same third-party clearing bank as the reporting institution’s counterparty where that clearing bank only transfers funds simultaneously).</t>
        </r>
      </text>
    </comment>
    <comment ref="C19" authorId="0" shapeId="0">
      <text>
        <r>
          <rPr>
            <sz val="9"/>
            <color indexed="81"/>
            <rFont val="Tahoma"/>
            <family val="2"/>
          </rPr>
          <t xml:space="preserve">
The gross value of contracts where delivery and receipt take place on accounts at the reporting institution using a settlement mechanism that eliminates settlement risk – these can be considered “on-us” transactions without exposure to settlement risk. “On-us” accounts without exposure to settlement risk include cases where the execution or authorisation of the relevant entry in the “on-us” account denominated in the currency being sold is conditional upon the execution or authorisation of the corresponding entry in the “on-us” account denominated in the currency being bought. For example, where the accounting entries for settling obligations in both currencies are either made simultaneously or there is certainty that they will be made within preauthorized credit lines.</t>
        </r>
      </text>
    </comment>
    <comment ref="C20" authorId="0" shapeId="0">
      <text>
        <r>
          <rPr>
            <sz val="9"/>
            <color indexed="81"/>
            <rFont val="Tahoma"/>
            <family val="2"/>
          </rPr>
          <t xml:space="preserve">
The gross value of transactions settled through a system not offering PvP, either directly or via a correspondent.</t>
        </r>
      </text>
    </comment>
    <comment ref="C21" authorId="0" shapeId="0">
      <text>
        <r>
          <rPr>
            <sz val="9"/>
            <color indexed="81"/>
            <rFont val="Tahoma"/>
            <family val="2"/>
          </rPr>
          <t xml:space="preserve">
The gross value of contracts where execution or authorisation of the relevant entry in the “on-us” account denominated in the currency being sold is NOT conditional upon the execution or authorisation of the corresponding entry in the “on-us” account denominated in the currency being bought. For example, when final credit for the currency being sold is given without assurance that there will be covering balances or preauthorized credit lines that will cover the corresponding debit for the currency being bought</t>
        </r>
      </text>
    </comment>
  </commentList>
</comments>
</file>

<file path=xl/comments4.xml><?xml version="1.0" encoding="utf-8"?>
<comments xmlns="http://schemas.openxmlformats.org/spreadsheetml/2006/main">
  <authors>
    <author>Petre, Denis</author>
  </authors>
  <commentList>
    <comment ref="D8" authorId="0" shapeId="0">
      <text>
        <r>
          <rPr>
            <sz val="9"/>
            <color indexed="81"/>
            <rFont val="Tahoma"/>
            <family val="2"/>
          </rPr>
          <t xml:space="preserve">Trades originated in person, by phone, by telefax or through general messaging systems (eg Outlook, Hotmail, Gmail or Yahoo mail) regardless of how they are subsequently matched, not intermediated by a third party. </t>
        </r>
      </text>
    </comment>
    <comment ref="E8" authorId="0" shapeId="0">
      <text>
        <r>
          <rPr>
            <sz val="9"/>
            <color indexed="81"/>
            <rFont val="Tahoma"/>
            <family val="2"/>
          </rPr>
          <t xml:space="preserve">Trade agreed by a voice method and intermediated by a third party (eg a voice broker). </t>
        </r>
      </text>
    </comment>
    <comment ref="F8" authorId="0" shapeId="0">
      <text>
        <r>
          <rPr>
            <sz val="9"/>
            <color indexed="81"/>
            <rFont val="Tahoma"/>
            <family val="2"/>
          </rPr>
          <t xml:space="preserve">Trades executed over an electronic trading system, not intermediated by a third party. These include transactions originated through specific messaging systems that are part of trading platforms. </t>
        </r>
      </text>
    </comment>
    <comment ref="H8" authorId="0" shapeId="0">
      <text>
        <r>
          <rPr>
            <sz val="9"/>
            <color indexed="81"/>
            <rFont val="Tahoma"/>
            <family val="2"/>
          </rPr>
          <t>Trades executed over an electronic medium, intermediated by a third party electronic platform (eg via a matching system).</t>
        </r>
      </text>
    </comment>
    <comment ref="F9" authorId="0" shapeId="0">
      <text>
        <r>
          <rPr>
            <sz val="9"/>
            <color indexed="81"/>
            <rFont val="Tahoma"/>
            <family val="2"/>
          </rPr>
          <t xml:space="preserve">Electronic trading systems owned and operated by a bank. Examples: Autobahn, BARX, Velocity, UBS Neo
</t>
        </r>
      </text>
    </comment>
    <comment ref="G9" authorId="0" shapeId="0">
      <text>
        <r>
          <rPr>
            <sz val="9"/>
            <color indexed="81"/>
            <rFont val="Tahoma"/>
            <family val="2"/>
          </rPr>
          <t xml:space="preserve">Other direct electronic trading systems. Examples: Bloomberg Chat, Refinitiv Conversational Dealing, direct API price streams
</t>
        </r>
      </text>
    </comment>
    <comment ref="H9" authorId="0" shapeId="0">
      <text>
        <r>
          <rPr>
            <sz val="9"/>
            <color indexed="81"/>
            <rFont val="Tahoma"/>
            <family val="2"/>
          </rPr>
          <t xml:space="preserve">Electronic trading platforms that have historically been geared towards the non-disclosed inter-dealer market; plus any other central limit order book (CLOB) venues that do not allow partitioning of liquidity via the use of customised tags.
Examples: Refinitiv Matching, EBS Market, EBS Hedge Ai, BGC mid, FXall MidBook
</t>
        </r>
      </text>
    </comment>
    <comment ref="I9" authorId="0" shapeId="0">
      <text>
        <r>
          <rPr>
            <sz val="9"/>
            <color indexed="81"/>
            <rFont val="Tahoma"/>
            <family val="2"/>
          </rPr>
          <t xml:space="preserve">Multi-bank dealing systems that facilitate trading on a disclosed basis or that allow for price discrimination, eg in the form of liquidity partitioning via the use of customized tags
Examples: FXall OrderBook, EBS Direct, Currenex FXTrades, CBOE FX ECN, CBOE FX Point, Bloomberg FXGO, Tradebook, 360T; and
aggregators such as Flextrade and Portware
</t>
        </r>
      </text>
    </comment>
  </commentList>
</comments>
</file>

<file path=xl/comments5.xml><?xml version="1.0" encoding="utf-8"?>
<comments xmlns="http://schemas.openxmlformats.org/spreadsheetml/2006/main">
  <authors>
    <author>Pêtre, Denis</author>
  </authors>
  <commentList>
    <comment ref="CK64" authorId="0" shapeId="0">
      <text>
        <r>
          <rPr>
            <sz val="9"/>
            <color indexed="81"/>
            <rFont val="Tahoma"/>
            <family val="2"/>
          </rPr>
          <t xml:space="preserve">The formula in this cell verifies that data for “related party trades” are actually reported. If data are reported for “total interest rate contracts” and no data are reported for “related party trades”, then the number “111” appears as warning in the “checking table”. 
If there are no “related party trades” data from a specific reporting bank, the inconsistency in the reporting template resulting from this check can be ignored. A possibility to bypass the check for “related party trades” would be to enter a very small amount, for example 0.001 USD (=1E-9 USD when reported in millions of US dollar equivalents in the reporting template).  </t>
        </r>
        <r>
          <rPr>
            <b/>
            <sz val="9"/>
            <color indexed="81"/>
            <rFont val="Tahoma"/>
            <family val="2"/>
          </rPr>
          <t xml:space="preserve">
</t>
        </r>
      </text>
    </comment>
  </commentList>
</comments>
</file>

<file path=xl/sharedStrings.xml><?xml version="1.0" encoding="utf-8"?>
<sst xmlns="http://schemas.openxmlformats.org/spreadsheetml/2006/main" count="989" uniqueCount="269">
  <si>
    <t>Instruments</t>
  </si>
  <si>
    <t>Domestic currency against</t>
  </si>
  <si>
    <t>USD</t>
  </si>
  <si>
    <t>JPY</t>
  </si>
  <si>
    <t>GBP</t>
  </si>
  <si>
    <t>CHF</t>
  </si>
  <si>
    <t>CAD</t>
  </si>
  <si>
    <t>AUD</t>
  </si>
  <si>
    <t>TOT</t>
  </si>
  <si>
    <t xml:space="preserve"> </t>
  </si>
  <si>
    <t>with reporting dealers</t>
  </si>
  <si>
    <t>with other financial institutions</t>
  </si>
  <si>
    <t>with non-financial customers</t>
  </si>
  <si>
    <t>Table A2</t>
  </si>
  <si>
    <t>USD against</t>
  </si>
  <si>
    <t>Table A3</t>
  </si>
  <si>
    <t>Table A4</t>
  </si>
  <si>
    <t>TOTAL OTC OPTIONS</t>
  </si>
  <si>
    <t>TOTAL FX CONTRACTS</t>
  </si>
  <si>
    <t>EUR</t>
  </si>
  <si>
    <t>EUR against</t>
  </si>
  <si>
    <t>DKK</t>
  </si>
  <si>
    <t>SEK</t>
  </si>
  <si>
    <t>BRL</t>
  </si>
  <si>
    <t>CZK</t>
  </si>
  <si>
    <t>HKD</t>
  </si>
  <si>
    <t>HUF</t>
  </si>
  <si>
    <t>KRW</t>
  </si>
  <si>
    <t>MXN</t>
  </si>
  <si>
    <t>PHP</t>
  </si>
  <si>
    <t>PLN</t>
  </si>
  <si>
    <t>RUB</t>
  </si>
  <si>
    <t>THB</t>
  </si>
  <si>
    <t>TWD</t>
  </si>
  <si>
    <t>ZAR</t>
  </si>
  <si>
    <t>CNY</t>
  </si>
  <si>
    <t>IDR</t>
  </si>
  <si>
    <t>INR</t>
  </si>
  <si>
    <t>NZD</t>
  </si>
  <si>
    <t>NOK</t>
  </si>
  <si>
    <t>SGD</t>
  </si>
  <si>
    <t>TOTAL CURRENCY SWAPS</t>
  </si>
  <si>
    <r>
      <t xml:space="preserve">SPOT </t>
    </r>
    <r>
      <rPr>
        <b/>
        <vertAlign val="superscript"/>
        <sz val="11"/>
        <rFont val="Arial"/>
        <family val="2"/>
      </rPr>
      <t>5</t>
    </r>
  </si>
  <si>
    <r>
      <t xml:space="preserve">Other products </t>
    </r>
    <r>
      <rPr>
        <b/>
        <vertAlign val="superscript"/>
        <sz val="11"/>
        <rFont val="Arial"/>
        <family val="2"/>
      </rPr>
      <t>11</t>
    </r>
  </si>
  <si>
    <r>
      <t xml:space="preserve">o/w related party trades </t>
    </r>
    <r>
      <rPr>
        <i/>
        <vertAlign val="superscript"/>
        <sz val="11"/>
        <rFont val="Arial"/>
        <family val="2"/>
      </rPr>
      <t>12</t>
    </r>
  </si>
  <si>
    <t xml:space="preserve">         others</t>
  </si>
  <si>
    <t>TOTAL SPOT</t>
  </si>
  <si>
    <t>TOTAL OUTRIGHT FORWARDS</t>
  </si>
  <si>
    <t>TOTAL FOREIGN EXCHANGE SWAPS</t>
  </si>
  <si>
    <r>
      <t xml:space="preserve">FOREIGN EXCHANGE CONTRACTS </t>
    </r>
    <r>
      <rPr>
        <b/>
        <vertAlign val="superscript"/>
        <sz val="14"/>
        <rFont val="Arial"/>
        <family val="2"/>
      </rPr>
      <t>1</t>
    </r>
  </si>
  <si>
    <r>
      <t xml:space="preserve">SPOT </t>
    </r>
    <r>
      <rPr>
        <b/>
        <vertAlign val="superscript"/>
        <sz val="11"/>
        <rFont val="Arial"/>
        <family val="2"/>
      </rPr>
      <t>3</t>
    </r>
  </si>
  <si>
    <t>Single-bank proprietary trading system</t>
  </si>
  <si>
    <t xml:space="preserve">         local</t>
  </si>
  <si>
    <t xml:space="preserve">         cross-border</t>
  </si>
  <si>
    <t>Checking table</t>
  </si>
  <si>
    <t>Central Bank Survey of Foreign Exchange and Derivatives Market Activity</t>
  </si>
  <si>
    <t>Max</t>
  </si>
  <si>
    <t>Min</t>
  </si>
  <si>
    <t>Total turnover in listed currencies against all other currencies ²</t>
  </si>
  <si>
    <t>MATURITIES FOREIGN EXCHANGE SWAPS</t>
  </si>
  <si>
    <t xml:space="preserve">MATURITIES OUTRIGHT FORWARDS </t>
  </si>
  <si>
    <r>
      <t xml:space="preserve">Other </t>
    </r>
    <r>
      <rPr>
        <b/>
        <vertAlign val="superscript"/>
        <sz val="11"/>
        <rFont val="Arial"/>
        <family val="2"/>
      </rPr>
      <t>2</t>
    </r>
  </si>
  <si>
    <r>
      <t xml:space="preserve">RESIDUAL </t>
    </r>
    <r>
      <rPr>
        <b/>
        <vertAlign val="superscript"/>
        <sz val="11"/>
        <rFont val="Arial"/>
        <family val="2"/>
      </rPr>
      <t>3</t>
    </r>
  </si>
  <si>
    <r>
      <t xml:space="preserve">GRAND TOTAL </t>
    </r>
    <r>
      <rPr>
        <b/>
        <vertAlign val="superscript"/>
        <sz val="11"/>
        <rFont val="Arial"/>
        <family val="2"/>
      </rPr>
      <t>4</t>
    </r>
  </si>
  <si>
    <t xml:space="preserve">         institutional investors</t>
  </si>
  <si>
    <r>
      <t>Counterparty breakdown:</t>
    </r>
    <r>
      <rPr>
        <sz val="10"/>
        <rFont val="Arial"/>
        <family val="2"/>
      </rPr>
      <t xml:space="preserve"> for any execution method and instrument, the sum of counterparties should be equal to the total amount.</t>
    </r>
  </si>
  <si>
    <r>
      <t>Prime brokered</t>
    </r>
    <r>
      <rPr>
        <sz val="10"/>
        <rFont val="Arial"/>
        <family val="2"/>
      </rPr>
      <t xml:space="preserve">: the amount reported as "o/w prime brokered" should be smaller than the corresponding amount reported under "Total contracts".
</t>
    </r>
    <r>
      <rPr>
        <b/>
        <sz val="10"/>
        <rFont val="Arial"/>
        <family val="2"/>
      </rPr>
      <t>Retail-driven</t>
    </r>
    <r>
      <rPr>
        <sz val="10"/>
        <rFont val="Arial"/>
        <family val="2"/>
      </rPr>
      <t xml:space="preserve">: the amount reported as "o/w retail-driven" should be smaller than the corresponding amount reported under "Total contracts".
</t>
    </r>
    <r>
      <rPr>
        <b/>
        <sz val="10"/>
        <rFont val="Arial"/>
        <family val="2"/>
      </rPr>
      <t>Non-deliverable forwards</t>
    </r>
    <r>
      <rPr>
        <sz val="10"/>
        <rFont val="Arial"/>
        <family val="2"/>
      </rPr>
      <t xml:space="preserve">: the amount reported as "o/w non-deliverable forwards" should be smaller than the corresponding amount reported under "Total contracts".
</t>
    </r>
    <r>
      <rPr>
        <b/>
        <sz val="10"/>
        <rFont val="Arial"/>
        <family val="2"/>
      </rPr>
      <t>Related party trades</t>
    </r>
    <r>
      <rPr>
        <sz val="10"/>
        <rFont val="Arial"/>
        <family val="2"/>
      </rPr>
      <t>: the amount reported as "related party trades" should be smaller than the corresponding amount reported under "Total contracts".</t>
    </r>
  </si>
  <si>
    <t>Number of days</t>
  </si>
  <si>
    <t>CLP</t>
  </si>
  <si>
    <t>ARS</t>
  </si>
  <si>
    <t>BHD</t>
  </si>
  <si>
    <t>COP</t>
  </si>
  <si>
    <t>ILS</t>
  </si>
  <si>
    <t>MYR</t>
  </si>
  <si>
    <t>PEN</t>
  </si>
  <si>
    <t>SAR</t>
  </si>
  <si>
    <t>FORWARD RATE AGREEMENTS</t>
  </si>
  <si>
    <t>1.       Information on the number of business days</t>
  </si>
  <si>
    <t>2.       Information on coverage and concentration</t>
  </si>
  <si>
    <t>3.       Information on trend of trading activity</t>
  </si>
  <si>
    <t>JPY against</t>
  </si>
  <si>
    <t>Instructions for consistency checks</t>
  </si>
  <si>
    <t>COMPLEMENTARY INFORMATION FOR FOREIGN EXCHANGE CONTRACTS</t>
  </si>
  <si>
    <t>FX contracts</t>
  </si>
  <si>
    <t>a)    The final number of participating institutions.</t>
  </si>
  <si>
    <t>Indirect</t>
  </si>
  <si>
    <t>Execution methods</t>
  </si>
  <si>
    <t>Enter the requested information following the indications specified in the footnotes of the table.</t>
  </si>
  <si>
    <t xml:space="preserve">         non-reporting banks</t>
  </si>
  <si>
    <t xml:space="preserve">         official sector financial institutions</t>
  </si>
  <si>
    <t>Table B</t>
  </si>
  <si>
    <r>
      <t xml:space="preserve">Instrument breakdown: </t>
    </r>
    <r>
      <rPr>
        <sz val="10"/>
        <rFont val="Arial"/>
        <family val="2"/>
      </rPr>
      <t>for any execution method, the sum of the amounts reported for each instrument should be consistent with the amount reported under total instruments.</t>
    </r>
  </si>
  <si>
    <r>
      <t>Local/Cross-border breakdown</t>
    </r>
    <r>
      <rPr>
        <sz val="10"/>
        <rFont val="Arial"/>
        <family val="2"/>
      </rPr>
      <t>: for each execution method and instrument, the sum of the components reported under the local/cross-border breakdown should be equal to the total amount reported under  the category "of which: with reporting dealers".</t>
    </r>
  </si>
  <si>
    <t>TOTAL FORWARD RATE AGREEMENTS</t>
  </si>
  <si>
    <r>
      <t xml:space="preserve">SINGLE-CURRENCY INTEREST RATE DERIVATIVES </t>
    </r>
    <r>
      <rPr>
        <b/>
        <vertAlign val="superscript"/>
        <sz val="14"/>
        <rFont val="Arial"/>
        <family val="2"/>
      </rPr>
      <t>1</t>
    </r>
  </si>
  <si>
    <r>
      <t xml:space="preserve">Other products </t>
    </r>
    <r>
      <rPr>
        <vertAlign val="superscript"/>
        <sz val="11"/>
        <rFont val="Arial"/>
        <family val="2"/>
      </rPr>
      <t>3</t>
    </r>
  </si>
  <si>
    <r>
      <t xml:space="preserve">TOTAL INTEREST RATE CONTRACTS </t>
    </r>
    <r>
      <rPr>
        <b/>
        <vertAlign val="superscript"/>
        <sz val="11"/>
        <rFont val="Arial"/>
        <family val="2"/>
      </rPr>
      <t>4</t>
    </r>
  </si>
  <si>
    <t>RES</t>
  </si>
  <si>
    <t>OTH</t>
  </si>
  <si>
    <t>Across tabes A1, A2, A3 and A4</t>
  </si>
  <si>
    <t>Negative values and non-numeric entries are not allowed</t>
  </si>
  <si>
    <r>
      <t>FOREIGN EXCHANGE SWAPS</t>
    </r>
    <r>
      <rPr>
        <b/>
        <vertAlign val="superscript"/>
        <sz val="11"/>
        <rFont val="Arial"/>
        <family val="2"/>
      </rPr>
      <t xml:space="preserve"> 8</t>
    </r>
  </si>
  <si>
    <r>
      <t xml:space="preserve">CURRENCY SWAPS </t>
    </r>
    <r>
      <rPr>
        <b/>
        <vertAlign val="superscript"/>
        <sz val="11"/>
        <rFont val="Arial"/>
        <family val="2"/>
      </rPr>
      <t>9</t>
    </r>
  </si>
  <si>
    <r>
      <t>FOREIGN EXCHANGE SWAPS</t>
    </r>
    <r>
      <rPr>
        <b/>
        <vertAlign val="superscript"/>
        <sz val="11"/>
        <rFont val="Arial"/>
        <family val="2"/>
      </rPr>
      <t xml:space="preserve"> 6</t>
    </r>
  </si>
  <si>
    <r>
      <t xml:space="preserve">CURRENCY SWAPS </t>
    </r>
    <r>
      <rPr>
        <b/>
        <vertAlign val="superscript"/>
        <sz val="11"/>
        <rFont val="Arial"/>
        <family val="2"/>
      </rPr>
      <t>7</t>
    </r>
  </si>
  <si>
    <r>
      <t>Counterparty breakdown:</t>
    </r>
    <r>
      <rPr>
        <sz val="10"/>
        <rFont val="Arial"/>
        <family val="2"/>
      </rPr>
      <t xml:space="preserve"> for each currency, the sum of the components reported for each counterparty should be equal to the total amount reported under the corresponding instrument.</t>
    </r>
  </si>
  <si>
    <r>
      <t>Local/Cross-border breakdown:</t>
    </r>
    <r>
      <rPr>
        <sz val="10"/>
        <rFont val="Arial"/>
        <family val="2"/>
      </rPr>
      <t xml:space="preserve"> for each currency,</t>
    </r>
    <r>
      <rPr>
        <b/>
        <sz val="10"/>
        <rFont val="Arial"/>
        <family val="2"/>
      </rPr>
      <t xml:space="preserve"> </t>
    </r>
    <r>
      <rPr>
        <sz val="10"/>
        <rFont val="Arial"/>
        <family val="2"/>
      </rPr>
      <t>the sum of the components reported under the local/cross-border breakdown should be equal to the total amount reported for the corresponding counterparty (reporting dealers, other financial institutions or non-financial institutions).</t>
    </r>
  </si>
  <si>
    <r>
      <t>Currency breakdown:</t>
    </r>
    <r>
      <rPr>
        <sz val="10"/>
        <rFont val="Arial"/>
        <family val="2"/>
      </rPr>
      <t xml:space="preserve"> for each row in the table, the sum of the amounts allocated to each currency should be equal to the total amount reported under the "Total" column.</t>
    </r>
    <r>
      <rPr>
        <b/>
        <sz val="10"/>
        <rFont val="Arial"/>
        <family val="2"/>
      </rPr>
      <t/>
    </r>
  </si>
  <si>
    <r>
      <t xml:space="preserve">d)    Estimated percentage coverage. </t>
    </r>
    <r>
      <rPr>
        <vertAlign val="superscript"/>
        <sz val="11"/>
        <rFont val="Arial"/>
        <family val="2"/>
      </rPr>
      <t>1</t>
    </r>
  </si>
  <si>
    <r>
      <t xml:space="preserve">c)    Number of dealers </t>
    </r>
    <r>
      <rPr>
        <u/>
        <sz val="11"/>
        <rFont val="Arial"/>
        <family val="2"/>
      </rPr>
      <t>not</t>
    </r>
    <r>
      <rPr>
        <sz val="11"/>
        <rFont val="Arial"/>
        <family val="2"/>
      </rPr>
      <t xml:space="preserve"> reporting the data due to no turnover in the transaction in question?</t>
    </r>
  </si>
  <si>
    <r>
      <t xml:space="preserve">b)    Number of dealers </t>
    </r>
    <r>
      <rPr>
        <u/>
        <sz val="11"/>
        <rFont val="Arial"/>
        <family val="2"/>
      </rPr>
      <t>not</t>
    </r>
    <r>
      <rPr>
        <sz val="11"/>
        <rFont val="Arial"/>
        <family val="2"/>
      </rPr>
      <t xml:space="preserve"> reporting the data due to technical incapacity to report?</t>
    </r>
  </si>
  <si>
    <r>
      <t xml:space="preserve">       1</t>
    </r>
    <r>
      <rPr>
        <sz val="11"/>
        <rFont val="Arial"/>
        <family val="2"/>
      </rPr>
      <t xml:space="preserve"> Below normal = 1, normal = 2, above normal = 3</t>
    </r>
  </si>
  <si>
    <r>
      <t xml:space="preserve">       </t>
    </r>
    <r>
      <rPr>
        <vertAlign val="superscript"/>
        <sz val="11"/>
        <rFont val="Arial"/>
        <family val="2"/>
      </rPr>
      <t>1</t>
    </r>
    <r>
      <rPr>
        <sz val="11"/>
        <rFont val="Arial"/>
        <family val="2"/>
      </rPr>
      <t xml:space="preserve"> In percentage and without % sign, ie 90% should be entered as 90.</t>
    </r>
  </si>
  <si>
    <r>
      <t xml:space="preserve">       2</t>
    </r>
    <r>
      <rPr>
        <sz val="11"/>
        <rFont val="Arial"/>
        <family val="2"/>
      </rPr>
      <t xml:space="preserve"> Decreasing = 1, steady = 2, increasing = 3</t>
    </r>
  </si>
  <si>
    <r>
      <t>b)    The estimated percentage coverage of their survey.</t>
    </r>
    <r>
      <rPr>
        <vertAlign val="superscript"/>
        <sz val="11"/>
        <rFont val="Arial"/>
        <family val="2"/>
      </rPr>
      <t>1</t>
    </r>
    <r>
      <rPr>
        <sz val="11"/>
        <rFont val="Arial"/>
        <family val="2"/>
      </rPr>
      <t xml:space="preserve"> </t>
    </r>
  </si>
  <si>
    <r>
      <t>a)    Level of turnover: below normal, normal, above normal.</t>
    </r>
    <r>
      <rPr>
        <vertAlign val="superscript"/>
        <sz val="11"/>
        <rFont val="Arial"/>
        <family val="2"/>
      </rPr>
      <t>1</t>
    </r>
  </si>
  <si>
    <r>
      <t>b)    Compared to previous 6 months: decreasing, steady, increasing.</t>
    </r>
    <r>
      <rPr>
        <vertAlign val="superscript"/>
        <sz val="11"/>
        <rFont val="Arial"/>
        <family val="2"/>
      </rPr>
      <t>2</t>
    </r>
  </si>
  <si>
    <r>
      <t>Total</t>
    </r>
    <r>
      <rPr>
        <b/>
        <vertAlign val="superscript"/>
        <sz val="14"/>
        <rFont val="Arial"/>
        <family val="2"/>
      </rPr>
      <t xml:space="preserve"> 1</t>
    </r>
  </si>
  <si>
    <t>a)    Number of dealers reporting the data?</t>
  </si>
  <si>
    <t>Detailed breakdown of other financial institutions</t>
  </si>
  <si>
    <t>Info</t>
  </si>
  <si>
    <r>
      <t xml:space="preserve">OUTRIGHT FORWARDS </t>
    </r>
    <r>
      <rPr>
        <b/>
        <vertAlign val="superscript"/>
        <sz val="11"/>
        <rFont val="Arial"/>
        <family val="2"/>
      </rPr>
      <t>6</t>
    </r>
  </si>
  <si>
    <r>
      <t xml:space="preserve">o/w non-deliverable forwards </t>
    </r>
    <r>
      <rPr>
        <i/>
        <vertAlign val="superscript"/>
        <sz val="11"/>
        <rFont val="Arial"/>
        <family val="2"/>
      </rPr>
      <t>7</t>
    </r>
  </si>
  <si>
    <r>
      <t xml:space="preserve">o/w non-deliverable forwards </t>
    </r>
    <r>
      <rPr>
        <i/>
        <vertAlign val="superscript"/>
        <sz val="11"/>
        <rFont val="Arial"/>
        <family val="2"/>
      </rPr>
      <t>5</t>
    </r>
  </si>
  <si>
    <t xml:space="preserve">         undistributed</t>
  </si>
  <si>
    <r>
      <t xml:space="preserve">OUTRIGHT FORWARDS </t>
    </r>
    <r>
      <rPr>
        <b/>
        <vertAlign val="superscript"/>
        <sz val="11"/>
        <rFont val="Arial"/>
        <family val="2"/>
      </rPr>
      <t>4</t>
    </r>
  </si>
  <si>
    <t>Prime brokered</t>
  </si>
  <si>
    <t>Retail-driven</t>
  </si>
  <si>
    <t>&lt;--     Negative values and non-numeric entries are not allowed</t>
  </si>
  <si>
    <t>&lt;--     Value(s) out of range. Please enter 1, 2 or 3.</t>
  </si>
  <si>
    <t>&lt;--     Value(s) out of range. Please enter values from 0 to 100.</t>
  </si>
  <si>
    <t>Direct</t>
  </si>
  <si>
    <t>SPOT</t>
  </si>
  <si>
    <t>OUTRIGHT FORWARDS</t>
  </si>
  <si>
    <t>FOREIGN EXCHANGE SWAPS</t>
  </si>
  <si>
    <t>CURRENCY SWAPS</t>
  </si>
  <si>
    <t>o/w retail-driven</t>
  </si>
  <si>
    <t>c)    The number of institutions accounting for 75 percent of the reported totals.</t>
  </si>
  <si>
    <r>
      <t xml:space="preserve">Execution method breakdown: </t>
    </r>
    <r>
      <rPr>
        <sz val="10"/>
        <rFont val="Arial"/>
        <family val="2"/>
      </rPr>
      <t>Given a certain instrument or counterparty</t>
    </r>
    <r>
      <rPr>
        <b/>
        <sz val="10"/>
        <rFont val="Arial"/>
        <family val="2"/>
      </rPr>
      <t xml:space="preserve">, </t>
    </r>
    <r>
      <rPr>
        <sz val="10"/>
        <rFont val="Arial"/>
        <family val="2"/>
      </rPr>
      <t>the sum of the amounts reported for each method of execution should be consistent with the amount reported under "total execution methods".</t>
    </r>
  </si>
  <si>
    <t>A1</t>
  </si>
  <si>
    <t>A2</t>
  </si>
  <si>
    <t>A3</t>
  </si>
  <si>
    <t>A4</t>
  </si>
  <si>
    <t>REPORTING TABLE</t>
  </si>
  <si>
    <t>BGN</t>
  </si>
  <si>
    <t>RON</t>
  </si>
  <si>
    <t>Other</t>
  </si>
  <si>
    <t>EXECUTION METHOD FOR FOREIGN EXCHANGE CONTRACTS</t>
  </si>
  <si>
    <t>Voice</t>
  </si>
  <si>
    <t>Electronic</t>
  </si>
  <si>
    <t>Table</t>
  </si>
  <si>
    <t>Maximum of the  differences</t>
  </si>
  <si>
    <t>B</t>
  </si>
  <si>
    <t>Checking tables summary</t>
  </si>
  <si>
    <t>QUALITY CHECK</t>
  </si>
  <si>
    <t>Front</t>
  </si>
  <si>
    <t>TRY</t>
  </si>
  <si>
    <t xml:space="preserve">         hedge funds and proprietary trading firms</t>
  </si>
  <si>
    <t>Vertically</t>
  </si>
  <si>
    <t>Horizontally</t>
  </si>
  <si>
    <t>Across different tables</t>
  </si>
  <si>
    <t>Table A1</t>
  </si>
  <si>
    <t>(in millions of USD)</t>
  </si>
  <si>
    <t>Other products</t>
  </si>
  <si>
    <t>o/w non-deliverable forwards</t>
  </si>
  <si>
    <r>
      <t>FOREIGN EXCHANGE SWAPS</t>
    </r>
    <r>
      <rPr>
        <b/>
        <vertAlign val="superscript"/>
        <sz val="11"/>
        <rFont val="Arial"/>
        <family val="2"/>
      </rPr>
      <t xml:space="preserve"> 5</t>
    </r>
  </si>
  <si>
    <r>
      <t xml:space="preserve">CURRENCY SWAPS </t>
    </r>
    <r>
      <rPr>
        <b/>
        <vertAlign val="superscript"/>
        <sz val="11"/>
        <rFont val="Arial"/>
        <family val="2"/>
      </rPr>
      <t>6</t>
    </r>
  </si>
  <si>
    <r>
      <t xml:space="preserve">1 </t>
    </r>
    <r>
      <rPr>
        <sz val="11"/>
        <rFont val="Arial"/>
        <family val="2"/>
      </rPr>
      <t xml:space="preserve">Total spot, outright forwards, FX swaps, currency swaps, OTC options and other products as well as their corresponding counterparty breakdowns should be consistent with the amounts reported in table A3. </t>
    </r>
  </si>
  <si>
    <t>Unallocated</t>
  </si>
  <si>
    <t xml:space="preserve">
To ensure the quality of the reported data, several consistency checks have been implemented in the templates using arithmetical formulas. These checks and their corresponding formulas are available in the checking tables located on the right hand side of each reporting table. If a data consistency issue is detected in any of the breakdowns listed in a given table or across different tables, the amount of the inconsistency is shown in red.  A summary of inconsistencies detected across all reporting tables is available in the sheet "Check". The main consistency checks performed in each table are listed below.</t>
  </si>
  <si>
    <r>
      <t>1</t>
    </r>
    <r>
      <rPr>
        <sz val="11"/>
        <rFont val="Arial"/>
        <family val="2"/>
      </rPr>
      <t xml:space="preserve"> All transactions where all the legs are exposed to one and only one currency's interest rate, including all fixed/floating and floating/floating single-currency interest rate contracts.   </t>
    </r>
    <r>
      <rPr>
        <vertAlign val="superscript"/>
        <sz val="11"/>
        <rFont val="Arial"/>
        <family val="2"/>
      </rPr>
      <t>2</t>
    </r>
    <r>
      <rPr>
        <sz val="11"/>
        <rFont val="Arial"/>
        <family val="2"/>
      </rPr>
      <t xml:space="preserve"> A swap is considered to be a single transaction in that the two legs are not counted separately. </t>
    </r>
    <r>
      <rPr>
        <vertAlign val="superscript"/>
        <sz val="11"/>
        <rFont val="Arial"/>
        <family val="2"/>
      </rPr>
      <t>3</t>
    </r>
    <r>
      <rPr>
        <sz val="11"/>
        <rFont val="Arial"/>
        <family val="2"/>
      </rPr>
      <t xml:space="preserve"> Any instrument where the transaction is highly leveraged and/or the notional amount is variable and where a decomposition into individual plain vanilla components is impractical or impossible. </t>
    </r>
    <r>
      <rPr>
        <vertAlign val="superscript"/>
        <sz val="11"/>
        <rFont val="Arial"/>
        <family val="2"/>
      </rPr>
      <t>4</t>
    </r>
    <r>
      <rPr>
        <sz val="11"/>
        <rFont val="Arial"/>
        <family val="2"/>
      </rPr>
      <t xml:space="preserve"> It includes forward rate agreement, interest rate swaps, options and other products. </t>
    </r>
    <r>
      <rPr>
        <vertAlign val="superscript"/>
        <sz val="11"/>
        <rFont val="Arial"/>
        <family val="2"/>
      </rPr>
      <t>5</t>
    </r>
    <r>
      <rPr>
        <sz val="11"/>
        <rFont val="Arial"/>
        <family val="2"/>
      </rPr>
      <t xml:space="preserve"> Trades between desks and offices, and trades with own branches and subsidiaries and between affiliated firms (regardless of whether the counterparty is resident in the same country as the reporting dealer or in another country).  Back-to-back deals and trades to facilitate internal bookkeeping and internal risk management within a given institution are not to be reported in the context of the triennial survey.</t>
    </r>
  </si>
  <si>
    <r>
      <t xml:space="preserve">OTHER SWAPS </t>
    </r>
    <r>
      <rPr>
        <b/>
        <vertAlign val="superscript"/>
        <sz val="11"/>
        <rFont val="Arial"/>
        <family val="2"/>
      </rPr>
      <t>2</t>
    </r>
  </si>
  <si>
    <r>
      <t xml:space="preserve">OVERNIGHT INDEXED SWAPS </t>
    </r>
    <r>
      <rPr>
        <b/>
        <vertAlign val="superscript"/>
        <sz val="11"/>
        <rFont val="Arial"/>
        <family val="2"/>
      </rPr>
      <t>2</t>
    </r>
  </si>
  <si>
    <t>TOTAL OVERNIGHT INDEXED SWAPS</t>
  </si>
  <si>
    <t>TOTAL OTHER SWAPS</t>
  </si>
  <si>
    <t xml:space="preserve">4.       Quality control questions to assess the representativeness of the reported figures </t>
  </si>
  <si>
    <t xml:space="preserve">TOTAL OTC OPTIONS </t>
  </si>
  <si>
    <t>Anonymous venues</t>
  </si>
  <si>
    <t>Disclosed venues</t>
  </si>
  <si>
    <t>OTC OPTIONS (sum of bought and sold)</t>
  </si>
  <si>
    <r>
      <t xml:space="preserve">OTC OPTIONS (sum of bought and sold) </t>
    </r>
    <r>
      <rPr>
        <b/>
        <vertAlign val="superscript"/>
        <sz val="11"/>
        <rFont val="Arial"/>
        <family val="2"/>
      </rPr>
      <t xml:space="preserve"> 7</t>
    </r>
  </si>
  <si>
    <r>
      <t>OTC OPTIONS (sum of bought and sold)</t>
    </r>
    <r>
      <rPr>
        <b/>
        <vertAlign val="superscript"/>
        <sz val="11"/>
        <rFont val="Arial"/>
        <family val="2"/>
      </rPr>
      <t xml:space="preserve"> 10</t>
    </r>
  </si>
  <si>
    <r>
      <t>OTC OPTIONS (sum of bought and sold)</t>
    </r>
    <r>
      <rPr>
        <b/>
        <vertAlign val="superscript"/>
        <sz val="11"/>
        <rFont val="Arial"/>
        <family val="2"/>
      </rPr>
      <t xml:space="preserve"> 8</t>
    </r>
  </si>
  <si>
    <t xml:space="preserve">     over 6 months</t>
  </si>
  <si>
    <t xml:space="preserve">     over 7 days and up to 1 month</t>
  </si>
  <si>
    <t xml:space="preserve">     over 1 month and up to 3 months</t>
  </si>
  <si>
    <t xml:space="preserve">     over 3 months and up to 6 months</t>
  </si>
  <si>
    <t>5.       Internalisation of FX spot turnover</t>
  </si>
  <si>
    <r>
      <t xml:space="preserve">Internalisation ratio </t>
    </r>
    <r>
      <rPr>
        <vertAlign val="superscript"/>
        <sz val="11"/>
        <rFont val="Arial"/>
        <family val="2"/>
      </rPr>
      <t>1</t>
    </r>
  </si>
  <si>
    <r>
      <t xml:space="preserve">       </t>
    </r>
    <r>
      <rPr>
        <vertAlign val="superscript"/>
        <sz val="11"/>
        <rFont val="Arial"/>
        <family val="2"/>
      </rPr>
      <t>1</t>
    </r>
    <r>
      <rPr>
        <sz val="11"/>
        <rFont val="Arial"/>
        <family val="2"/>
      </rPr>
      <t xml:space="preserve"> In percentage and without % sign, ie 90% 
          should be entered as 90.
        </t>
    </r>
    <r>
      <rPr>
        <vertAlign val="superscript"/>
        <sz val="11"/>
        <rFont val="Arial"/>
        <family val="2"/>
      </rPr>
      <t>2</t>
    </r>
    <r>
      <rPr>
        <sz val="11"/>
        <rFont val="Arial"/>
        <family val="2"/>
      </rPr>
      <t xml:space="preserve"> In millions of USD</t>
    </r>
  </si>
  <si>
    <t>Others</t>
  </si>
  <si>
    <r>
      <t xml:space="preserve">    </t>
    </r>
    <r>
      <rPr>
        <vertAlign val="superscript"/>
        <sz val="11"/>
        <rFont val="Arial"/>
        <family val="2"/>
      </rPr>
      <t>1</t>
    </r>
    <r>
      <rPr>
        <sz val="11"/>
        <rFont val="Arial"/>
        <family val="2"/>
      </rPr>
      <t xml:space="preserve"> In percentage and without % sign,
       ie 90% should be entered as 90.</t>
    </r>
  </si>
  <si>
    <r>
      <t xml:space="preserve">Total customer spot turnover (denominator) </t>
    </r>
    <r>
      <rPr>
        <vertAlign val="superscript"/>
        <sz val="11"/>
        <rFont val="Arial"/>
        <family val="2"/>
      </rPr>
      <t>2</t>
    </r>
  </si>
  <si>
    <t>b)    G4 currencies: EUR, JPY, GBP, USD</t>
  </si>
  <si>
    <t>c)    Other G10 currencies: AUD, CAD, NZD, NOK, SEK, CHF</t>
  </si>
  <si>
    <t>d)    Other liquid non-G10 currencies: BRL, CNY, DKK, HKD, KRW, MXN, RUB, SGD, TRY, ZAR</t>
  </si>
  <si>
    <t>o/w prime brokered to non-bank electronic market-makers</t>
  </si>
  <si>
    <t>o/w prime brokered to other customers</t>
  </si>
  <si>
    <t>AED</t>
  </si>
  <si>
    <t>a)    Total all currencies</t>
  </si>
  <si>
    <r>
      <t xml:space="preserve">o/w related party trades </t>
    </r>
    <r>
      <rPr>
        <i/>
        <vertAlign val="superscript"/>
        <sz val="11"/>
        <rFont val="Arial"/>
        <family val="2"/>
      </rPr>
      <t>5</t>
    </r>
  </si>
  <si>
    <t>&lt;--     (a) expected to be larger than (b) + (c) + (d)</t>
  </si>
  <si>
    <t>&lt;--     (a) expected between min(b, c, d) and max(b, c, d)</t>
  </si>
  <si>
    <t>'&lt;--    (a) expected to be smaller than F16 + G16 + I16 reported in  table C</t>
  </si>
  <si>
    <r>
      <t>Total IR:</t>
    </r>
    <r>
      <rPr>
        <sz val="10"/>
        <rFont val="Arial"/>
        <family val="2"/>
      </rPr>
      <t xml:space="preserve"> for each currency, the sum of the amounts reported as total FRA, overnight indexed swaps, other swaps and OTC options should be equal to the amount reported as total IR contracts.</t>
    </r>
  </si>
  <si>
    <t>Turnover in April 2022</t>
  </si>
  <si>
    <t>Turnover in nominal or notional principal amounts in April 2022</t>
  </si>
  <si>
    <t>Reporting dealers</t>
  </si>
  <si>
    <t xml:space="preserve">Total </t>
  </si>
  <si>
    <t xml:space="preserve">o/w CLS eligible pairs </t>
  </si>
  <si>
    <t>Other financial institutions</t>
  </si>
  <si>
    <t>a1)   Turnover to be settled with a single payment (ie non-deliverable)</t>
  </si>
  <si>
    <t>a2)   Turnover to be settled with two payments (ie spot and forwards)</t>
  </si>
  <si>
    <t>a3)   Turnover to be settled with four payments (ie swaps)</t>
  </si>
  <si>
    <t>Item</t>
  </si>
  <si>
    <t>one day</t>
  </si>
  <si>
    <t>over 1 day and up to 7 days</t>
  </si>
  <si>
    <t>o/w back-to-back trades</t>
  </si>
  <si>
    <t>o/w compression trades</t>
  </si>
  <si>
    <r>
      <t xml:space="preserve">Table </t>
    </r>
    <r>
      <rPr>
        <b/>
        <sz val="14"/>
        <rFont val="Arial"/>
        <family val="2"/>
      </rPr>
      <t>A5</t>
    </r>
  </si>
  <si>
    <t>SETTLEMENT OF FOREIGN EXCHANGE TRANSACTIONS</t>
  </si>
  <si>
    <t>Table A5</t>
  </si>
  <si>
    <r>
      <t>Spot:</t>
    </r>
    <r>
      <rPr>
        <sz val="10"/>
        <rFont val="Arial"/>
        <family val="2"/>
      </rPr>
      <t xml:space="preserve"> the amount reported as total spot in table A6 should be equal to the amount reported as total spot in table A3.</t>
    </r>
  </si>
  <si>
    <r>
      <t xml:space="preserve">Outright forwards: </t>
    </r>
    <r>
      <rPr>
        <sz val="10"/>
        <rFont val="Arial"/>
        <family val="2"/>
      </rPr>
      <t>the amount reported as total outright forwards in table A6 should be equal to the amount reported as total outright forwards in table A3.</t>
    </r>
  </si>
  <si>
    <r>
      <t xml:space="preserve">Currency Swaps: </t>
    </r>
    <r>
      <rPr>
        <sz val="10"/>
        <rFont val="Arial"/>
        <family val="2"/>
      </rPr>
      <t>the amount reported as total Currency Swaps in table A6 should be equal to the amount reported as total Currency Swaps in table A3.</t>
    </r>
  </si>
  <si>
    <r>
      <t xml:space="preserve">FX Swaps: </t>
    </r>
    <r>
      <rPr>
        <sz val="10"/>
        <rFont val="Arial"/>
        <family val="2"/>
      </rPr>
      <t>the amount reported as total FX Swaps in table A6 should be equal to the amount reported as total FX Swaps in table A3.</t>
    </r>
  </si>
  <si>
    <r>
      <t>FX options:</t>
    </r>
    <r>
      <rPr>
        <sz val="10"/>
        <rFont val="Arial"/>
        <family val="2"/>
      </rPr>
      <t xml:space="preserve"> the amount reported as total FX options in table A6 should be equal to the amount reported as total FX options in table A3.</t>
    </r>
  </si>
  <si>
    <r>
      <t xml:space="preserve">Counterparty breakdown: </t>
    </r>
    <r>
      <rPr>
        <sz val="10"/>
        <rFont val="Arial"/>
        <family val="2"/>
      </rPr>
      <t xml:space="preserve">the total amounts reported  in table A6 under "with reporting dealers", "with reporting dealers - local" , "with reporting dealers - cross-border", "with other financial institutions" and  "with non-financial customers" should be equal to total amounts reported in table A3 under the same counterparty categories and instruments. </t>
    </r>
  </si>
  <si>
    <r>
      <t>CLS currency pair:</t>
    </r>
    <r>
      <rPr>
        <sz val="10"/>
        <rFont val="Arial"/>
        <family val="2"/>
      </rPr>
      <t xml:space="preserve"> this amount is included in total turnover by counterparty sector.</t>
    </r>
  </si>
  <si>
    <t>A6</t>
  </si>
  <si>
    <t>A5</t>
  </si>
  <si>
    <r>
      <t xml:space="preserve">Table A6 
</t>
    </r>
    <r>
      <rPr>
        <sz val="10"/>
        <rFont val="Arial"/>
        <family val="2"/>
      </rPr>
      <t>(old Table C)</t>
    </r>
  </si>
  <si>
    <t>All counterparties</t>
  </si>
  <si>
    <t>Non-financial customers</t>
  </si>
  <si>
    <t xml:space="preserve">The modifications to the reporting forms, compared with the previous version used to collect turnover in April 2019 are highlighted in orange. </t>
  </si>
  <si>
    <t>b)    Two sided turnover subject to netting (before netting)</t>
  </si>
  <si>
    <t>b1)   Net payable amount of two sided turnover subject to netting (after netting)</t>
  </si>
  <si>
    <t>c)    Payment versus payment (PvP = c1 + c2 + c3)</t>
  </si>
  <si>
    <t>c1)   Via CLS</t>
  </si>
  <si>
    <t>c2)   Via other PvP or equivalent settlement methods</t>
  </si>
  <si>
    <r>
      <t xml:space="preserve">c3)   Via “same clearer” or “on-us” accounts </t>
    </r>
    <r>
      <rPr>
        <u/>
        <sz val="11"/>
        <rFont val="Arial"/>
        <family val="2"/>
      </rPr>
      <t>without</t>
    </r>
    <r>
      <rPr>
        <sz val="11"/>
        <rFont val="Arial"/>
        <family val="2"/>
      </rPr>
      <t xml:space="preserve"> exposure to settlement risk</t>
    </r>
  </si>
  <si>
    <t>d)    Non-PvP</t>
  </si>
  <si>
    <r>
      <t xml:space="preserve">d1)    Via “same clearer” or “on-us” accounts </t>
    </r>
    <r>
      <rPr>
        <u/>
        <sz val="11"/>
        <rFont val="Arial"/>
        <family val="2"/>
      </rPr>
      <t>with</t>
    </r>
    <r>
      <rPr>
        <sz val="11"/>
        <rFont val="Arial"/>
        <family val="2"/>
      </rPr>
      <t xml:space="preserve"> exposure to settlement risk</t>
    </r>
  </si>
  <si>
    <r>
      <t>Grey shaded cells</t>
    </r>
    <r>
      <rPr>
        <sz val="11"/>
        <rFont val="Arial"/>
        <family val="2"/>
      </rPr>
      <t xml:space="preserve"> are totals calculated from the input data. </t>
    </r>
    <r>
      <rPr>
        <b/>
        <sz val="11"/>
        <rFont val="Arial"/>
        <family val="2"/>
      </rPr>
      <t>Dotted cells</t>
    </r>
    <r>
      <rPr>
        <sz val="11"/>
        <rFont val="Arial"/>
        <family val="2"/>
      </rPr>
      <t xml:space="preserve"> should not be reported. To avoid double reporting, only pay side should be included.</t>
    </r>
  </si>
  <si>
    <r>
      <rPr>
        <b/>
        <sz val="10"/>
        <rFont val="Arial"/>
        <family val="2"/>
      </rPr>
      <t>Total PVP</t>
    </r>
    <r>
      <rPr>
        <sz val="10"/>
        <rFont val="Arial"/>
        <family val="2"/>
      </rPr>
      <t>: the amount should also the sum of payment versus payment components (via CLS; via other PvP or equivalent settlement methods; via “same clearer” or “on-us” accounts without exposure to settlement risk).</t>
    </r>
  </si>
  <si>
    <r>
      <t>The amounts reported as total</t>
    </r>
    <r>
      <rPr>
        <sz val="10"/>
        <rFont val="Arial"/>
        <family val="2"/>
      </rPr>
      <t xml:space="preserve"> should be equal to the amounts reported as totals in table A3 that are separately provided for reporting dealers - correseponds to Table A3, reporting dealer; other financial institutions - corresponds to Table A3, with other financial institutions; non-financial customers - corresponds to Table A3, with non-financial customers.</t>
    </r>
  </si>
  <si>
    <r>
      <t>1</t>
    </r>
    <r>
      <rPr>
        <sz val="11"/>
        <rFont val="Arial"/>
        <family val="2"/>
      </rPr>
      <t xml:space="preserve"> All transactions involving exposure to more than one currency, whether in interest rates or exchange rates.   </t>
    </r>
    <r>
      <rPr>
        <vertAlign val="superscript"/>
        <sz val="11"/>
        <rFont val="Arial"/>
        <family val="2"/>
      </rPr>
      <t>2</t>
    </r>
    <r>
      <rPr>
        <sz val="11"/>
        <rFont val="Arial"/>
        <family val="2"/>
      </rPr>
      <t xml:space="preserve"> "Other" covers currencies that are included in the Triennial but not explicitly listed in each column of this table. See also table A4 for a more detailed breakdown of total turnover in "other" currencies.   </t>
    </r>
    <r>
      <rPr>
        <vertAlign val="superscript"/>
        <sz val="11"/>
        <rFont val="Arial"/>
        <family val="2"/>
      </rPr>
      <t>3</t>
    </r>
    <r>
      <rPr>
        <sz val="11"/>
        <rFont val="Arial"/>
        <family val="2"/>
      </rPr>
      <t xml:space="preserve"> </t>
    </r>
    <r>
      <rPr>
        <sz val="11"/>
        <color rgb="FFFFC000"/>
        <rFont val="Arial"/>
        <family val="2"/>
      </rPr>
      <t>Cash/same day transactions (with same day settlement T+0 and next day settlement T+1)</t>
    </r>
    <r>
      <rPr>
        <sz val="11"/>
        <rFont val="Arial"/>
        <family val="2"/>
      </rPr>
      <t xml:space="preserve">.   </t>
    </r>
    <r>
      <rPr>
        <vertAlign val="superscript"/>
        <sz val="11"/>
        <rFont val="Arial"/>
        <family val="2"/>
      </rPr>
      <t>4</t>
    </r>
    <r>
      <rPr>
        <sz val="11"/>
        <rFont val="Arial"/>
        <family val="2"/>
      </rPr>
      <t xml:space="preserve"> Including non-deliverable forwards and other contracts-for-differences.   </t>
    </r>
    <r>
      <rPr>
        <vertAlign val="superscript"/>
        <sz val="11"/>
        <rFont val="Arial"/>
        <family val="2"/>
      </rPr>
      <t>5</t>
    </r>
    <r>
      <rPr>
        <sz val="11"/>
        <rFont val="Arial"/>
        <family val="2"/>
      </rPr>
      <t xml:space="preserve"> Data should be provided for the "total" column and for USD/CNY, USD/INR, USD/KRW, USD/BRL, USD/RUB and USD/TWD.   </t>
    </r>
    <r>
      <rPr>
        <vertAlign val="superscript"/>
        <sz val="11"/>
        <rFont val="Arial"/>
        <family val="2"/>
      </rPr>
      <t>6</t>
    </r>
    <r>
      <rPr>
        <sz val="11"/>
        <rFont val="Arial"/>
        <family val="2"/>
      </rPr>
      <t xml:space="preserve"> A swap is considered to be a single transaction in that the two legs are not counted separately. Includes </t>
    </r>
    <r>
      <rPr>
        <sz val="11"/>
        <color rgb="FFFFC000"/>
        <rFont val="Arial"/>
        <family val="2"/>
      </rPr>
      <t>overnight swaps and spot next swaps, as well as other</t>
    </r>
    <r>
      <rPr>
        <sz val="11"/>
        <rFont val="Arial"/>
        <family val="2"/>
      </rPr>
      <t xml:space="preserve"> “tomorrow/next day” transactions.   </t>
    </r>
    <r>
      <rPr>
        <vertAlign val="superscript"/>
        <sz val="11"/>
        <rFont val="Arial"/>
        <family val="2"/>
      </rPr>
      <t>7</t>
    </r>
    <r>
      <rPr>
        <sz val="11"/>
        <rFont val="Arial"/>
        <family val="2"/>
      </rPr>
      <t xml:space="preserve"> A swap is considered to be a single transaction in that the two legs are not counted separately.   </t>
    </r>
    <r>
      <rPr>
        <vertAlign val="superscript"/>
        <sz val="11"/>
        <rFont val="Arial"/>
        <family val="2"/>
      </rPr>
      <t>8</t>
    </r>
    <r>
      <rPr>
        <sz val="11"/>
        <rFont val="Arial"/>
        <family val="2"/>
      </rPr>
      <t xml:space="preserve"> Including currency warrants and multicurrency swaptions.</t>
    </r>
  </si>
  <si>
    <r>
      <t>1</t>
    </r>
    <r>
      <rPr>
        <sz val="11"/>
        <rFont val="Arial"/>
        <family val="2"/>
      </rPr>
      <t xml:space="preserve"> All transactions involving exposure to more than one currency, whether in interest rates or exchange rates.   </t>
    </r>
    <r>
      <rPr>
        <vertAlign val="superscript"/>
        <sz val="11"/>
        <rFont val="Arial"/>
        <family val="2"/>
      </rPr>
      <t>2</t>
    </r>
    <r>
      <rPr>
        <sz val="11"/>
        <rFont val="Arial"/>
        <family val="2"/>
      </rPr>
      <t xml:space="preserve"> "Other" covers currencies that are included in the Triennial but not explicitly listed in each column of this table. See also table A4 for a more detailed breakdown of total turnover in "other" currencies.   </t>
    </r>
    <r>
      <rPr>
        <vertAlign val="superscript"/>
        <sz val="11"/>
        <rFont val="Arial"/>
        <family val="2"/>
      </rPr>
      <t>3</t>
    </r>
    <r>
      <rPr>
        <sz val="11"/>
        <rFont val="Arial"/>
        <family val="2"/>
      </rPr>
      <t xml:space="preserve"> </t>
    </r>
    <r>
      <rPr>
        <sz val="11"/>
        <color rgb="FFFFC000"/>
        <rFont val="Arial"/>
        <family val="2"/>
      </rPr>
      <t>Cash/same day transactions (with same day settlement T+0 and next day settlement T+1)</t>
    </r>
    <r>
      <rPr>
        <sz val="11"/>
        <rFont val="Arial"/>
        <family val="2"/>
      </rPr>
      <t xml:space="preserve">.   </t>
    </r>
    <r>
      <rPr>
        <vertAlign val="superscript"/>
        <sz val="11"/>
        <rFont val="Arial"/>
        <family val="2"/>
      </rPr>
      <t>4</t>
    </r>
    <r>
      <rPr>
        <sz val="11"/>
        <rFont val="Arial"/>
        <family val="2"/>
      </rPr>
      <t xml:space="preserve"> Including non-deliverable forwards and other contracts-for-differences.   </t>
    </r>
    <r>
      <rPr>
        <vertAlign val="superscript"/>
        <sz val="11"/>
        <rFont val="Arial"/>
        <family val="2"/>
      </rPr>
      <t>5</t>
    </r>
    <r>
      <rPr>
        <sz val="11"/>
        <rFont val="Arial"/>
        <family val="2"/>
      </rPr>
      <t xml:space="preserve"> Data should be provided for the 6 currency pairs as well as for the "other" and "total" column.   </t>
    </r>
    <r>
      <rPr>
        <vertAlign val="superscript"/>
        <sz val="11"/>
        <rFont val="Arial"/>
        <family val="2"/>
      </rPr>
      <t>6</t>
    </r>
    <r>
      <rPr>
        <sz val="11"/>
        <rFont val="Arial"/>
        <family val="2"/>
      </rPr>
      <t xml:space="preserve"> A swap is considered to be a single transaction in that the two legs are not counted separately. Includes </t>
    </r>
    <r>
      <rPr>
        <sz val="11"/>
        <color rgb="FFFFC000"/>
        <rFont val="Arial"/>
        <family val="2"/>
      </rPr>
      <t xml:space="preserve">overnight swaps and spot next swaps, as well as other </t>
    </r>
    <r>
      <rPr>
        <sz val="11"/>
        <rFont val="Arial"/>
        <family val="2"/>
      </rPr>
      <t xml:space="preserve">"tomorrow/next day" transactions.   </t>
    </r>
    <r>
      <rPr>
        <vertAlign val="superscript"/>
        <sz val="11"/>
        <rFont val="Arial"/>
        <family val="2"/>
      </rPr>
      <t>7</t>
    </r>
    <r>
      <rPr>
        <sz val="11"/>
        <rFont val="Arial"/>
        <family val="2"/>
      </rPr>
      <t xml:space="preserve"> A swap is considered to be a single transaction in that the two legs are not counted separately.   </t>
    </r>
    <r>
      <rPr>
        <vertAlign val="superscript"/>
        <sz val="11"/>
        <rFont val="Arial"/>
        <family val="2"/>
      </rPr>
      <t>8</t>
    </r>
    <r>
      <rPr>
        <sz val="11"/>
        <rFont val="Arial"/>
        <family val="2"/>
      </rPr>
      <t xml:space="preserve"> Including currency warrants and multicurrency swaptions.</t>
    </r>
  </si>
  <si>
    <r>
      <t>1</t>
    </r>
    <r>
      <rPr>
        <sz val="11"/>
        <rFont val="Arial"/>
        <family val="2"/>
      </rPr>
      <t xml:space="preserve"> All transactions involving exposure to more than one currency, whether in interest rates or exchange rates.   </t>
    </r>
    <r>
      <rPr>
        <vertAlign val="superscript"/>
        <sz val="11"/>
        <rFont val="Arial"/>
        <family val="2"/>
      </rPr>
      <t>2</t>
    </r>
    <r>
      <rPr>
        <sz val="11"/>
        <rFont val="Arial"/>
        <family val="2"/>
      </rPr>
      <t xml:space="preserve"> "Other" covers currencies that are included in the Triennial but not explicitly listed in each column of this table. See also table A4 for a more detailed breakdown of total turnover in "other" currencies.   </t>
    </r>
    <r>
      <rPr>
        <vertAlign val="superscript"/>
        <sz val="11"/>
        <rFont val="Arial"/>
        <family val="2"/>
      </rPr>
      <t xml:space="preserve">3  </t>
    </r>
    <r>
      <rPr>
        <sz val="11"/>
        <rFont val="Arial"/>
        <family val="2"/>
      </rPr>
      <t xml:space="preserve">"Residual" covers all currency pairs except those involving the domestic currency, the USD, the EUR, and the JPY.   </t>
    </r>
    <r>
      <rPr>
        <vertAlign val="superscript"/>
        <sz val="11"/>
        <rFont val="Arial"/>
        <family val="2"/>
      </rPr>
      <t>4</t>
    </r>
    <r>
      <rPr>
        <sz val="11"/>
        <rFont val="Arial"/>
        <family val="2"/>
      </rPr>
      <t xml:space="preserve"> Covers the sum of the totals in tables A1, A2, A3 and the column "residual".   </t>
    </r>
    <r>
      <rPr>
        <vertAlign val="superscript"/>
        <sz val="11"/>
        <color rgb="FFFFC000"/>
        <rFont val="Arial"/>
        <family val="2"/>
      </rPr>
      <t xml:space="preserve">5 </t>
    </r>
    <r>
      <rPr>
        <sz val="11"/>
        <color rgb="FFFFC000"/>
        <rFont val="Arial"/>
        <family val="2"/>
      </rPr>
      <t xml:space="preserve"> Cash/same day transactions (with same day settlement T+0 and next day settlement T+1)</t>
    </r>
    <r>
      <rPr>
        <sz val="11"/>
        <rFont val="Arial"/>
        <family val="2"/>
      </rPr>
      <t xml:space="preserve">.   </t>
    </r>
    <r>
      <rPr>
        <vertAlign val="superscript"/>
        <sz val="11"/>
        <rFont val="Arial"/>
        <family val="2"/>
      </rPr>
      <t>6</t>
    </r>
    <r>
      <rPr>
        <sz val="11"/>
        <rFont val="Arial"/>
        <family val="2"/>
      </rPr>
      <t xml:space="preserve"> Including non-deliverable forwards and other contracts-for-differences.   </t>
    </r>
    <r>
      <rPr>
        <vertAlign val="superscript"/>
        <sz val="11"/>
        <rFont val="Arial"/>
        <family val="2"/>
      </rPr>
      <t>7</t>
    </r>
    <r>
      <rPr>
        <sz val="11"/>
        <rFont val="Arial"/>
        <family val="2"/>
      </rPr>
      <t xml:space="preserve"> Data should only be provided for the "total" and "residual" columns.   </t>
    </r>
    <r>
      <rPr>
        <vertAlign val="superscript"/>
        <sz val="11"/>
        <rFont val="Arial"/>
        <family val="2"/>
      </rPr>
      <t>8</t>
    </r>
    <r>
      <rPr>
        <sz val="11"/>
        <rFont val="Arial"/>
        <family val="2"/>
      </rPr>
      <t xml:space="preserve"> A swap is considered to be a single transaction in that the two legs are not counted separately. Includes </t>
    </r>
    <r>
      <rPr>
        <sz val="11"/>
        <color rgb="FFFFC000"/>
        <rFont val="Arial"/>
        <family val="2"/>
      </rPr>
      <t xml:space="preserve">overnight swaps and spot next swaps, as well as other </t>
    </r>
    <r>
      <rPr>
        <sz val="11"/>
        <rFont val="Arial"/>
        <family val="2"/>
      </rPr>
      <t xml:space="preserve">"tomorrow/next day" transactions.   </t>
    </r>
    <r>
      <rPr>
        <vertAlign val="superscript"/>
        <sz val="11"/>
        <rFont val="Arial"/>
        <family val="2"/>
      </rPr>
      <t>9</t>
    </r>
    <r>
      <rPr>
        <sz val="11"/>
        <rFont val="Arial"/>
        <family val="2"/>
      </rPr>
      <t xml:space="preserve"> A swap is considered to be a single transaction in that the two legs are not counted  separately.   </t>
    </r>
    <r>
      <rPr>
        <vertAlign val="superscript"/>
        <sz val="11"/>
        <rFont val="Arial"/>
        <family val="2"/>
      </rPr>
      <t>10</t>
    </r>
    <r>
      <rPr>
        <sz val="11"/>
        <rFont val="Arial"/>
        <family val="2"/>
      </rPr>
      <t xml:space="preserve"> Including currency warrants and multicurrency  swaptions.   </t>
    </r>
    <r>
      <rPr>
        <vertAlign val="superscript"/>
        <sz val="11"/>
        <rFont val="Arial"/>
        <family val="2"/>
      </rPr>
      <t>11</t>
    </r>
    <r>
      <rPr>
        <sz val="11"/>
        <rFont val="Arial"/>
        <family val="2"/>
      </rPr>
      <t xml:space="preserve"> Any instrument where the transaction is highly leveraged and/or the notional amount is variable and where a decomposition into individual plain vanilla components is impractical or impossible.   </t>
    </r>
    <r>
      <rPr>
        <vertAlign val="superscript"/>
        <sz val="11"/>
        <rFont val="Arial"/>
        <family val="2"/>
      </rPr>
      <t>12</t>
    </r>
    <r>
      <rPr>
        <sz val="11"/>
        <rFont val="Arial"/>
        <family val="2"/>
      </rPr>
      <t xml:space="preserve"> Trades between desks and offices, and trades with own branches and subsidiaries and between affiliated firms (regardless of whether the counterparty is resident in the same country as the reporting dealer or in another country).  Back-to-back deals and trades to facilitate internal bookkeeping and internal risk management within a given institution are not to be reported in the context of the triennial survey.   </t>
    </r>
  </si>
  <si>
    <r>
      <t>1</t>
    </r>
    <r>
      <rPr>
        <sz val="11"/>
        <rFont val="Arial"/>
        <family val="2"/>
      </rPr>
      <t xml:space="preserve"> All transactions involving exposure to more than one currency, whether in interest rates or exchange rates.   </t>
    </r>
    <r>
      <rPr>
        <vertAlign val="superscript"/>
        <sz val="11"/>
        <rFont val="Arial"/>
        <family val="2"/>
      </rPr>
      <t>2</t>
    </r>
    <r>
      <rPr>
        <sz val="11"/>
        <rFont val="Arial"/>
        <family val="2"/>
      </rPr>
      <t xml:space="preserve"> Only transactions which are included in the columns "other" in tables A1, A2 and A3 and "residual" in table A3 . Trades involving the domestic currency, the USD, the EUR or the JPY in one leg, and any of the currencies listed in this table in the other leg, should be allocated to the relevant currency column in this table once; these deals should correspond to the ones reported in columns "other" of tables A1, A2 and A3. Trades between any two currencies listed in this table should be reported in both relevant currency columns, thus summing to 200% of the deal; these trades should correspond to the ones reported in column "residual" in table A3.   </t>
    </r>
    <r>
      <rPr>
        <vertAlign val="superscript"/>
        <sz val="11"/>
        <rFont val="Arial"/>
        <family val="2"/>
      </rPr>
      <t>3</t>
    </r>
    <r>
      <rPr>
        <sz val="11"/>
        <rFont val="Arial"/>
        <family val="2"/>
      </rPr>
      <t xml:space="preserve"> </t>
    </r>
    <r>
      <rPr>
        <sz val="11"/>
        <color rgb="FFFFC000"/>
        <rFont val="Arial"/>
        <family val="2"/>
      </rPr>
      <t>Cash/same day transactions (with same day settlement T+0 and next day settlement T+1)</t>
    </r>
    <r>
      <rPr>
        <sz val="11"/>
        <rFont val="Arial"/>
        <family val="2"/>
      </rPr>
      <t xml:space="preserve">.   </t>
    </r>
    <r>
      <rPr>
        <vertAlign val="superscript"/>
        <sz val="11"/>
        <rFont val="Arial"/>
        <family val="2"/>
      </rPr>
      <t>4</t>
    </r>
    <r>
      <rPr>
        <sz val="11"/>
        <rFont val="Arial"/>
        <family val="2"/>
      </rPr>
      <t xml:space="preserve"> Including non-deliverable forwards and other contracts-for-differences.   </t>
    </r>
    <r>
      <rPr>
        <vertAlign val="superscript"/>
        <sz val="11"/>
        <rFont val="Arial"/>
        <family val="2"/>
      </rPr>
      <t>5</t>
    </r>
    <r>
      <rPr>
        <sz val="11"/>
        <rFont val="Arial"/>
        <family val="2"/>
      </rPr>
      <t xml:space="preserve"> A swap is considered to be a single transaction in that the two legs are not counted separately. Includes </t>
    </r>
    <r>
      <rPr>
        <sz val="11"/>
        <color rgb="FFFFC000"/>
        <rFont val="Arial"/>
        <family val="2"/>
      </rPr>
      <t xml:space="preserve">overnight swaps and spot next swaps, as well as other </t>
    </r>
    <r>
      <rPr>
        <sz val="11"/>
        <rFont val="Arial"/>
        <family val="2"/>
      </rPr>
      <t xml:space="preserve">"tomorrow/next day" transactions.   </t>
    </r>
    <r>
      <rPr>
        <vertAlign val="superscript"/>
        <sz val="11"/>
        <rFont val="Arial"/>
        <family val="2"/>
      </rPr>
      <t>6</t>
    </r>
    <r>
      <rPr>
        <sz val="11"/>
        <rFont val="Arial"/>
        <family val="2"/>
      </rPr>
      <t xml:space="preserve"> A swap is considered to be a single transaction in that the two legs are not counted separately.   </t>
    </r>
    <r>
      <rPr>
        <vertAlign val="superscript"/>
        <sz val="11"/>
        <rFont val="Arial"/>
        <family val="2"/>
      </rPr>
      <t>7</t>
    </r>
    <r>
      <rPr>
        <sz val="11"/>
        <rFont val="Arial"/>
        <family val="2"/>
      </rPr>
      <t xml:space="preserve"> Including currency warrants and multicurrency swaptions.</t>
    </r>
  </si>
  <si>
    <r>
      <t xml:space="preserve">Table </t>
    </r>
    <r>
      <rPr>
        <b/>
        <sz val="14"/>
        <rFont val="Arial"/>
        <family val="2"/>
      </rPr>
      <t>A6</t>
    </r>
  </si>
  <si>
    <r>
      <t>a)    Total turnover (grand total in Table A3)</t>
    </r>
    <r>
      <rPr>
        <vertAlign val="superscript"/>
        <sz val="11"/>
        <rFont val="Arial"/>
        <family val="2"/>
      </rPr>
      <t>1</t>
    </r>
  </si>
  <si>
    <r>
      <rPr>
        <vertAlign val="superscript"/>
        <sz val="11"/>
        <rFont val="Arial"/>
        <family val="2"/>
      </rPr>
      <t>1</t>
    </r>
    <r>
      <rPr>
        <sz val="11"/>
        <rFont val="Arial"/>
        <family val="2"/>
      </rPr>
      <t xml:space="preserve"> Total turnover in this table excludes item "other products" from Table A3.</t>
    </r>
  </si>
  <si>
    <t>Reporting Forms for the Triennial Central Bank Survey of Foreign Exchange and Derivatives Market Activity</t>
  </si>
  <si>
    <t>Bank name:</t>
  </si>
  <si>
    <t>Reporting Contact:</t>
  </si>
  <si>
    <t>Email Address:</t>
  </si>
  <si>
    <t>Telephone:</t>
  </si>
  <si>
    <t>Please enter name of your institution and contact details. These information are for internal purposes only and will be treated confidentially</t>
  </si>
  <si>
    <r>
      <t>Counterparty breakdown (A2, A3, A4):</t>
    </r>
    <r>
      <rPr>
        <sz val="10"/>
        <rFont val="Arial"/>
        <family val="2"/>
      </rPr>
      <t xml:space="preserve"> for each currency pair, the sum of the components reported for each counterparty should be equal to the total amount reported under the corresponding instrument.</t>
    </r>
  </si>
  <si>
    <r>
      <t>Local/Cross-border breakdown (A2, A3, A4):</t>
    </r>
    <r>
      <rPr>
        <sz val="10"/>
        <rFont val="Arial"/>
        <family val="2"/>
      </rPr>
      <t xml:space="preserve"> for each currency pair</t>
    </r>
    <r>
      <rPr>
        <b/>
        <sz val="10"/>
        <rFont val="Arial"/>
        <family val="2"/>
      </rPr>
      <t xml:space="preserve">, </t>
    </r>
    <r>
      <rPr>
        <sz val="10"/>
        <rFont val="Arial"/>
        <family val="2"/>
      </rPr>
      <t>the sum of the components reported under the local/cross-border breakdown should be equal to the total amount reported for the corresponding counterparty (reporting dealers, other financial institutions or non-financial institutions).</t>
    </r>
  </si>
  <si>
    <r>
      <t>Tables</t>
    </r>
    <r>
      <rPr>
        <b/>
        <sz val="10"/>
        <color theme="3" tint="0.39997558519241921"/>
        <rFont val="Arial"/>
        <family val="2"/>
      </rPr>
      <t xml:space="preserve"> A2-A4</t>
    </r>
  </si>
  <si>
    <r>
      <t>Maturity breakdown (A2, A3, A4):</t>
    </r>
    <r>
      <rPr>
        <sz val="10"/>
        <rFont val="Arial"/>
        <family val="2"/>
      </rPr>
      <t xml:space="preserve"> for each currency pair, the sum of the amounts allocated to the different maturities should be equal to the total amount reported for the corresponding instrument.</t>
    </r>
  </si>
  <si>
    <r>
      <t>Total FX (A2, A3, A4):</t>
    </r>
    <r>
      <rPr>
        <sz val="10"/>
        <rFont val="Arial"/>
        <family val="2"/>
      </rPr>
      <t xml:space="preserve"> for each currency pair, the sum of the amounts reported as total spot, total outright forward, total FX Swaps, total currency swaps and total options should be equal to the amount reported under total FX.</t>
    </r>
  </si>
  <si>
    <r>
      <t>Currency breakdown ( A2, A3):</t>
    </r>
    <r>
      <rPr>
        <sz val="10"/>
        <rFont val="Arial"/>
        <family val="2"/>
      </rPr>
      <t xml:space="preserve"> for each row in the relevant table, the sum of the amounts allocated to each currency pair should be equal to the total amount reported under the "Total" column.</t>
    </r>
    <r>
      <rPr>
        <b/>
        <sz val="10"/>
        <color indexed="10"/>
        <rFont val="Arial"/>
        <family val="2"/>
      </rPr>
      <t xml:space="preserve"> </t>
    </r>
    <r>
      <rPr>
        <b/>
        <sz val="10"/>
        <rFont val="Arial"/>
        <family val="2"/>
      </rPr>
      <t xml:space="preserve">IMPORTANT: If you report a given amount under the "Other" column you will have to allocate exactly the same amount to one of the currencies listed in table A4 (for amounts reported in tables A2 to A3). </t>
    </r>
  </si>
  <si>
    <r>
      <t>Grand Total (A3):</t>
    </r>
    <r>
      <rPr>
        <sz val="10"/>
        <rFont val="Arial"/>
        <family val="2"/>
      </rPr>
      <t xml:space="preserve"> for each row in table A3, the sum of the amounts allocated to each currency pair in tables  A2 and A3 should be equal to the total amount reported under the "Grand Total" column of table A3. In other words, the amounts reported as "Grand Total" in table A3 should be consistent with the sum of the amounts reported under the "Total" column in tables  A2 and A3, plus the amount reported as </t>
    </r>
    <r>
      <rPr>
        <b/>
        <sz val="10"/>
        <rFont val="Arial"/>
        <family val="2"/>
      </rPr>
      <t>residual</t>
    </r>
    <r>
      <rPr>
        <sz val="10"/>
        <rFont val="Arial"/>
        <family val="2"/>
      </rPr>
      <t xml:space="preserve"> in table A3. </t>
    </r>
  </si>
  <si>
    <t xml:space="preserve">The BIS template includes tabe A1 which requires the reporting of currency pairs involving domestic currency. Currency pairs including Euro are also required in table A3. Therefore the reporting of table A1 is not required to avoid double-reporting; the tab is hidden in this spreadsheet. </t>
  </si>
  <si>
    <r>
      <t xml:space="preserve">Currency breakdown across tables (A4): </t>
    </r>
    <r>
      <rPr>
        <sz val="10"/>
        <rFont val="Arial"/>
        <family val="2"/>
      </rPr>
      <t xml:space="preserve">The purpose of table A4 is to provide a currency breakdown for columns "other" and "residual" in tables A2 and A3. Please note that columns "other" and "residual" should be treated differently when being transferred to table A4. For deals reported under column "other", given that the first leg of the transaction is already identified in tables A2 or A3, only the second leg should be included in table A4. This is, the same amount reported in column "other" should be allocated in table A4. In contrast, deals reported under column "residual", (since both legs are unknown), should be allocated to two relevant currencies in table A4. In other words, although the deal is reported once in column "residual",  it should be reported twice in table A4, making up 200% of the deal.  In cases where neither currency leg is listed in table A4, the transaction should be included  twice under column "other" in table A4 (making up 200% of the deal in this column). </t>
    </r>
  </si>
  <si>
    <t xml:space="preserve">Please also note additional explanations and instructions in the comments on certain cells.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</si>
</sst>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0.0\ ;\–\ "/>
    <numFmt numFmtId="166" formatCode="#,##0;\–#,##0;\–\ "/>
  </numFmts>
  <fonts count="82">
    <font>
      <sz val="9"/>
      <name val="Helvetica 65"/>
    </font>
    <font>
      <sz val="9"/>
      <name val="Helvetica 65"/>
    </font>
    <font>
      <sz val="14"/>
      <name val="TimesNewRomanPS"/>
    </font>
    <font>
      <sz val="14"/>
      <name val="Helvetica 65"/>
    </font>
    <font>
      <sz val="11"/>
      <name val="Helvetica 65"/>
    </font>
    <font>
      <vertAlign val="superscript"/>
      <sz val="11"/>
      <name val="TimesNewRomanPS"/>
    </font>
    <font>
      <sz val="10"/>
      <name val="Arial"/>
      <family val="2"/>
    </font>
    <font>
      <sz val="8"/>
      <name val="Arial"/>
      <family val="2"/>
    </font>
    <font>
      <b/>
      <sz val="14"/>
      <name val="Arial"/>
      <family val="2"/>
    </font>
    <font>
      <b/>
      <sz val="12"/>
      <name val="Arial"/>
      <family val="2"/>
    </font>
    <font>
      <sz val="10"/>
      <name val="Arial"/>
      <family val="2"/>
    </font>
    <font>
      <b/>
      <sz val="10"/>
      <name val="Arial"/>
      <family val="2"/>
    </font>
    <font>
      <sz val="12"/>
      <color indexed="9"/>
      <name val="Arial"/>
      <family val="2"/>
    </font>
    <font>
      <sz val="12"/>
      <name val="Arial"/>
      <family val="2"/>
    </font>
    <font>
      <sz val="8"/>
      <name val="Helvetica 65"/>
    </font>
    <font>
      <b/>
      <sz val="14"/>
      <color indexed="9"/>
      <name val="TimesNewRomanPS"/>
    </font>
    <font>
      <b/>
      <sz val="14"/>
      <color indexed="9"/>
      <name val="Arial"/>
      <family val="2"/>
    </font>
    <font>
      <b/>
      <sz val="16"/>
      <name val="TimesNewRomanPS"/>
    </font>
    <font>
      <sz val="14"/>
      <name val="Arial"/>
      <family val="2"/>
    </font>
    <font>
      <b/>
      <u/>
      <sz val="10"/>
      <name val="Arial"/>
      <family val="2"/>
    </font>
    <font>
      <b/>
      <sz val="10"/>
      <color indexed="10"/>
      <name val="Arial"/>
      <family val="2"/>
    </font>
    <font>
      <b/>
      <i/>
      <sz val="8"/>
      <name val="Arial"/>
      <family val="2"/>
    </font>
    <font>
      <b/>
      <sz val="18"/>
      <color indexed="43"/>
      <name val="Arial"/>
      <family val="2"/>
    </font>
    <font>
      <b/>
      <sz val="16"/>
      <color indexed="12"/>
      <name val="Helvetica 65"/>
    </font>
    <font>
      <sz val="11"/>
      <name val="Arial"/>
      <family val="2"/>
    </font>
    <font>
      <vertAlign val="superscript"/>
      <sz val="11"/>
      <name val="Arial"/>
      <family val="2"/>
    </font>
    <font>
      <b/>
      <sz val="11"/>
      <name val="Arial"/>
      <family val="2"/>
    </font>
    <font>
      <b/>
      <vertAlign val="superscript"/>
      <sz val="11"/>
      <name val="Arial"/>
      <family val="2"/>
    </font>
    <font>
      <b/>
      <vertAlign val="superscript"/>
      <sz val="14"/>
      <name val="Arial"/>
      <family val="2"/>
    </font>
    <font>
      <b/>
      <u/>
      <sz val="11"/>
      <name val="Arial"/>
      <family val="2"/>
    </font>
    <font>
      <sz val="9"/>
      <name val="Arial"/>
      <family val="2"/>
    </font>
    <font>
      <sz val="12"/>
      <color indexed="21"/>
      <name val="Arial"/>
      <family val="2"/>
    </font>
    <font>
      <sz val="9"/>
      <color indexed="21"/>
      <name val="Arial"/>
      <family val="2"/>
    </font>
    <font>
      <sz val="10"/>
      <color indexed="21"/>
      <name val="Arial"/>
      <family val="2"/>
    </font>
    <font>
      <i/>
      <sz val="11"/>
      <name val="Arial"/>
      <family val="2"/>
    </font>
    <font>
      <i/>
      <sz val="9"/>
      <color indexed="21"/>
      <name val="Arial"/>
      <family val="2"/>
    </font>
    <font>
      <sz val="16"/>
      <name val="Arial"/>
      <family val="2"/>
    </font>
    <font>
      <sz val="8"/>
      <name val="Arial"/>
      <family val="2"/>
    </font>
    <font>
      <u/>
      <sz val="11"/>
      <name val="Arial"/>
      <family val="2"/>
    </font>
    <font>
      <sz val="11"/>
      <color indexed="21"/>
      <name val="Arial"/>
      <family val="2"/>
    </font>
    <font>
      <sz val="11"/>
      <name val="Arial"/>
      <family val="2"/>
    </font>
    <font>
      <sz val="11"/>
      <color indexed="9"/>
      <name val="Arial"/>
      <family val="2"/>
    </font>
    <font>
      <b/>
      <sz val="11"/>
      <name val="Arial"/>
      <family val="2"/>
    </font>
    <font>
      <sz val="14"/>
      <name val="Arial"/>
      <family val="2"/>
    </font>
    <font>
      <sz val="14"/>
      <color indexed="9"/>
      <name val="Arial"/>
      <family val="2"/>
    </font>
    <font>
      <b/>
      <sz val="14"/>
      <name val="Arial"/>
      <family val="2"/>
    </font>
    <font>
      <i/>
      <vertAlign val="superscript"/>
      <sz val="11"/>
      <name val="Arial"/>
      <family val="2"/>
    </font>
    <font>
      <b/>
      <sz val="16"/>
      <color indexed="10"/>
      <name val="Arial"/>
      <family val="2"/>
    </font>
    <font>
      <b/>
      <sz val="11"/>
      <color indexed="9"/>
      <name val="Arial"/>
      <family val="2"/>
    </font>
    <font>
      <sz val="10"/>
      <color indexed="21"/>
      <name val="Arial"/>
      <family val="2"/>
    </font>
    <font>
      <sz val="9"/>
      <color indexed="21"/>
      <name val="Arial"/>
      <family val="2"/>
    </font>
    <font>
      <i/>
      <sz val="8"/>
      <name val="Arial"/>
      <family val="2"/>
    </font>
    <font>
      <sz val="8"/>
      <color indexed="21"/>
      <name val="Arial"/>
      <family val="2"/>
    </font>
    <font>
      <i/>
      <sz val="8"/>
      <color indexed="21"/>
      <name val="Arial"/>
      <family val="2"/>
    </font>
    <font>
      <sz val="10"/>
      <color indexed="8"/>
      <name val="Arial"/>
      <family val="2"/>
    </font>
    <font>
      <b/>
      <sz val="14"/>
      <color indexed="8"/>
      <name val="Arial"/>
      <family val="2"/>
    </font>
    <font>
      <sz val="14"/>
      <color indexed="8"/>
      <name val="Arial"/>
      <family val="2"/>
    </font>
    <font>
      <sz val="11"/>
      <color indexed="8"/>
      <name val="Arial"/>
      <family val="2"/>
    </font>
    <font>
      <b/>
      <sz val="11"/>
      <color indexed="8"/>
      <name val="Arial"/>
      <family val="2"/>
    </font>
    <font>
      <sz val="11"/>
      <color indexed="81"/>
      <name val="Arial"/>
      <family val="2"/>
    </font>
    <font>
      <sz val="9"/>
      <color indexed="81"/>
      <name val="Tahoma"/>
      <family val="2"/>
    </font>
    <font>
      <b/>
      <sz val="9"/>
      <color indexed="81"/>
      <name val="Tahoma"/>
      <family val="2"/>
    </font>
    <font>
      <u/>
      <sz val="11"/>
      <color indexed="81"/>
      <name val="Arial"/>
      <family val="2"/>
    </font>
    <font>
      <i/>
      <sz val="8"/>
      <name val="Helvetica 65"/>
    </font>
    <font>
      <i/>
      <sz val="11"/>
      <name val="Helvetica 65"/>
    </font>
    <font>
      <b/>
      <sz val="11"/>
      <color theme="0"/>
      <name val="Arial"/>
      <family val="2"/>
    </font>
    <font>
      <sz val="11"/>
      <color theme="0"/>
      <name val="Arial"/>
      <family val="2"/>
    </font>
    <font>
      <sz val="10"/>
      <color theme="0"/>
      <name val="Arial"/>
      <family val="2"/>
    </font>
    <font>
      <b/>
      <sz val="14"/>
      <color theme="0"/>
      <name val="Arial"/>
      <family val="2"/>
    </font>
    <font>
      <sz val="14"/>
      <color theme="0"/>
      <name val="Arial"/>
      <family val="2"/>
    </font>
    <font>
      <sz val="11"/>
      <color theme="0"/>
      <name val="Helvetica 65"/>
    </font>
    <font>
      <b/>
      <sz val="10"/>
      <color theme="0"/>
      <name val="Arial"/>
      <family val="2"/>
    </font>
    <font>
      <sz val="11"/>
      <color rgb="FF000000"/>
      <name val="Arial"/>
      <family val="2"/>
    </font>
    <font>
      <vertAlign val="superscript"/>
      <sz val="11"/>
      <color rgb="FFFFC000"/>
      <name val="Arial"/>
      <family val="2"/>
    </font>
    <font>
      <sz val="11"/>
      <color rgb="FFFFC000"/>
      <name val="Arial"/>
      <family val="2"/>
    </font>
    <font>
      <sz val="20"/>
      <name val="Arial"/>
      <family val="2"/>
    </font>
    <font>
      <b/>
      <sz val="20"/>
      <color theme="4"/>
      <name val="Arial"/>
      <family val="2"/>
    </font>
    <font>
      <b/>
      <sz val="12"/>
      <name val="Helvetica 65"/>
    </font>
    <font>
      <sz val="10"/>
      <name val="Helvetica 65"/>
    </font>
    <font>
      <b/>
      <sz val="10"/>
      <color theme="3" tint="0.39997558519241921"/>
      <name val="Arial"/>
      <family val="2"/>
    </font>
    <font>
      <sz val="10"/>
      <color theme="3" tint="0.39997558519241921"/>
      <name val="Arial"/>
      <family val="2"/>
    </font>
    <font>
      <sz val="10"/>
      <color theme="4"/>
      <name val="Arial"/>
      <family val="2"/>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gray125">
        <bgColor indexed="43"/>
      </patternFill>
    </fill>
    <fill>
      <patternFill patternType="gray125">
        <bgColor indexed="9"/>
      </patternFill>
    </fill>
    <fill>
      <patternFill patternType="lightGray">
        <bgColor indexed="9"/>
      </patternFill>
    </fill>
    <fill>
      <patternFill patternType="gray0625"/>
    </fill>
    <fill>
      <patternFill patternType="solid">
        <fgColor indexed="22"/>
        <bgColor indexed="64"/>
      </patternFill>
    </fill>
    <fill>
      <patternFill patternType="solid">
        <fgColor indexed="60"/>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
      <patternFill patternType="gray125">
        <bgColor rgb="FFFFC000"/>
      </patternFill>
    </fill>
    <fill>
      <patternFill patternType="solid">
        <fgColor theme="0" tint="-4.9989318521683403E-2"/>
        <bgColor indexed="64"/>
      </patternFill>
    </fill>
  </fills>
  <borders count="50">
    <border>
      <left/>
      <right/>
      <top/>
      <bottom/>
      <diagonal/>
    </border>
    <border>
      <left/>
      <right/>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style="thin">
        <color indexed="64"/>
      </right>
      <top style="hair">
        <color indexed="64"/>
      </top>
      <bottom style="hair">
        <color indexed="64"/>
      </bottom>
      <diagonal/>
    </border>
    <border>
      <left style="thin">
        <color auto="1"/>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right style="thin">
        <color auto="1"/>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s>
  <cellStyleXfs count="5">
    <xf numFmtId="0" fontId="0" fillId="0" borderId="0"/>
    <xf numFmtId="40" fontId="1" fillId="0" borderId="0" applyFont="0" applyFill="0" applyBorder="0" applyAlignment="0" applyProtection="0"/>
    <xf numFmtId="164" fontId="6" fillId="0" borderId="0" applyFont="0" applyFill="0" applyBorder="0" applyAlignment="0" applyProtection="0"/>
    <xf numFmtId="0" fontId="6" fillId="0" borderId="0"/>
    <xf numFmtId="0" fontId="6" fillId="0" borderId="0"/>
  </cellStyleXfs>
  <cellXfs count="639">
    <xf numFmtId="0" fontId="0" fillId="0" borderId="0" xfId="0"/>
    <xf numFmtId="0" fontId="3" fillId="2" borderId="0" xfId="0" applyFont="1" applyFill="1" applyAlignment="1">
      <alignment vertical="center"/>
    </xf>
    <xf numFmtId="0" fontId="0" fillId="2" borderId="0" xfId="0" applyFill="1"/>
    <xf numFmtId="0" fontId="6" fillId="2" borderId="0" xfId="3" applyFill="1" applyProtection="1">
      <protection locked="0"/>
    </xf>
    <xf numFmtId="0" fontId="6" fillId="2" borderId="0" xfId="3" applyFill="1" applyAlignment="1" applyProtection="1">
      <alignment horizontal="center"/>
      <protection locked="0"/>
    </xf>
    <xf numFmtId="0" fontId="4" fillId="2" borderId="0" xfId="0" applyFont="1" applyFill="1" applyAlignment="1" applyProtection="1">
      <alignment vertical="center"/>
      <protection locked="0"/>
    </xf>
    <xf numFmtId="0" fontId="4" fillId="2" borderId="0" xfId="0" applyFont="1" applyFill="1" applyBorder="1" applyAlignment="1" applyProtection="1">
      <alignment vertical="center"/>
      <protection locked="0"/>
    </xf>
    <xf numFmtId="0" fontId="0" fillId="2" borderId="0" xfId="0" applyFill="1" applyBorder="1"/>
    <xf numFmtId="0" fontId="0" fillId="2" borderId="0" xfId="0" applyFill="1" applyAlignment="1">
      <alignment horizontal="center"/>
    </xf>
    <xf numFmtId="0" fontId="2" fillId="2" borderId="0" xfId="0" applyFont="1" applyFill="1" applyBorder="1" applyAlignment="1" applyProtection="1">
      <alignment vertical="center"/>
    </xf>
    <xf numFmtId="0" fontId="4" fillId="2" borderId="0" xfId="0" applyFont="1" applyFill="1" applyAlignment="1" applyProtection="1">
      <alignment vertical="center"/>
    </xf>
    <xf numFmtId="0" fontId="15" fillId="2" borderId="0" xfId="0" applyFont="1" applyFill="1" applyBorder="1" applyAlignment="1" applyProtection="1">
      <alignment horizontal="centerContinuous" vertical="center"/>
    </xf>
    <xf numFmtId="0" fontId="2" fillId="2" borderId="2" xfId="0" applyFont="1" applyFill="1" applyBorder="1" applyAlignment="1" applyProtection="1">
      <alignment vertical="center"/>
    </xf>
    <xf numFmtId="0" fontId="17" fillId="2" borderId="0" xfId="0" applyFont="1" applyFill="1" applyBorder="1" applyAlignment="1" applyProtection="1">
      <alignment horizontal="center" vertical="center"/>
    </xf>
    <xf numFmtId="0" fontId="4" fillId="2" borderId="0" xfId="0" applyFont="1" applyFill="1" applyBorder="1" applyAlignment="1" applyProtection="1">
      <alignment vertical="center"/>
    </xf>
    <xf numFmtId="0" fontId="9" fillId="2" borderId="0" xfId="0" applyNumberFormat="1" applyFont="1" applyFill="1" applyBorder="1" applyAlignment="1">
      <alignment horizontal="left" vertical="center" wrapText="1"/>
    </xf>
    <xf numFmtId="0" fontId="8" fillId="2" borderId="3" xfId="0" applyFont="1" applyFill="1" applyBorder="1" applyAlignment="1">
      <alignment horizontal="center" vertical="center"/>
    </xf>
    <xf numFmtId="0" fontId="0" fillId="2" borderId="3" xfId="0" applyFill="1" applyBorder="1" applyAlignment="1">
      <alignment vertical="center"/>
    </xf>
    <xf numFmtId="0" fontId="9" fillId="2" borderId="0" xfId="0" applyFont="1" applyFill="1" applyAlignment="1">
      <alignment horizontal="center"/>
    </xf>
    <xf numFmtId="0" fontId="11" fillId="2" borderId="0" xfId="0" quotePrefix="1" applyFont="1" applyFill="1" applyBorder="1" applyAlignment="1">
      <alignment horizontal="center" vertical="center"/>
    </xf>
    <xf numFmtId="0" fontId="19" fillId="2" borderId="0" xfId="0" applyFont="1" applyFill="1" applyAlignment="1">
      <alignment horizontal="right"/>
    </xf>
    <xf numFmtId="0" fontId="21" fillId="2" borderId="0" xfId="0" applyFont="1" applyFill="1" applyAlignment="1">
      <alignment vertical="center"/>
    </xf>
    <xf numFmtId="0" fontId="19" fillId="2" borderId="0" xfId="0" applyFont="1" applyFill="1" applyAlignment="1">
      <alignment horizontal="right" vertical="top"/>
    </xf>
    <xf numFmtId="0" fontId="19" fillId="2" borderId="0" xfId="0" quotePrefix="1" applyFont="1" applyFill="1" applyAlignment="1">
      <alignment horizontal="right"/>
    </xf>
    <xf numFmtId="0" fontId="0" fillId="2" borderId="0" xfId="0" applyFill="1" applyAlignment="1">
      <alignment vertical="top"/>
    </xf>
    <xf numFmtId="0" fontId="11" fillId="2" borderId="0" xfId="0" quotePrefix="1" applyFont="1" applyFill="1" applyBorder="1" applyAlignment="1">
      <alignment vertical="center"/>
    </xf>
    <xf numFmtId="0" fontId="0" fillId="2" borderId="0" xfId="0" applyFill="1" applyProtection="1"/>
    <xf numFmtId="0" fontId="6" fillId="2" borderId="0" xfId="3" applyFill="1" applyAlignment="1" applyProtection="1">
      <alignment vertical="center" wrapText="1"/>
    </xf>
    <xf numFmtId="0" fontId="8" fillId="2" borderId="0" xfId="0" applyFont="1" applyFill="1" applyBorder="1" applyAlignment="1">
      <alignment horizontal="center" vertical="center"/>
    </xf>
    <xf numFmtId="0" fontId="0" fillId="2" borderId="0" xfId="0" applyFill="1" applyBorder="1" applyAlignment="1">
      <alignment vertical="center"/>
    </xf>
    <xf numFmtId="0" fontId="10" fillId="2" borderId="0" xfId="0" applyFont="1" applyFill="1" applyAlignment="1">
      <alignment horizontal="justify" vertical="center"/>
    </xf>
    <xf numFmtId="0" fontId="11" fillId="2" borderId="0" xfId="0" quotePrefix="1" applyFont="1" applyFill="1" applyBorder="1" applyAlignment="1">
      <alignment horizontal="justify" vertical="center" wrapText="1"/>
    </xf>
    <xf numFmtId="0" fontId="10" fillId="2" borderId="0" xfId="0" applyFont="1" applyFill="1" applyAlignment="1">
      <alignment horizontal="justify" vertical="center" wrapText="1"/>
    </xf>
    <xf numFmtId="0" fontId="11" fillId="2" borderId="0" xfId="0" quotePrefix="1" applyFont="1" applyFill="1" applyAlignment="1">
      <alignment horizontal="justify" vertical="center" wrapText="1"/>
    </xf>
    <xf numFmtId="0" fontId="10" fillId="2" borderId="0" xfId="0" applyFont="1" applyFill="1" applyBorder="1" applyAlignment="1">
      <alignment horizontal="justify" vertical="center" wrapText="1"/>
    </xf>
    <xf numFmtId="0" fontId="0" fillId="2" borderId="0" xfId="0" applyFill="1" applyAlignment="1">
      <alignment horizontal="right"/>
    </xf>
    <xf numFmtId="0" fontId="11" fillId="2" borderId="0" xfId="0" applyFont="1" applyFill="1" applyBorder="1" applyAlignment="1">
      <alignment horizontal="center" vertical="center"/>
    </xf>
    <xf numFmtId="0" fontId="10" fillId="2" borderId="0" xfId="0" applyFont="1" applyFill="1" applyBorder="1" applyAlignment="1">
      <alignment horizontal="justify" vertical="center"/>
    </xf>
    <xf numFmtId="0" fontId="5" fillId="2" borderId="0" xfId="3" quotePrefix="1" applyFont="1" applyFill="1" applyAlignment="1" applyProtection="1">
      <alignment horizontal="justify" vertical="center" wrapText="1"/>
    </xf>
    <xf numFmtId="0" fontId="6" fillId="2" borderId="0" xfId="3" applyFill="1" applyAlignment="1" applyProtection="1">
      <alignment vertical="center"/>
      <protection locked="0"/>
    </xf>
    <xf numFmtId="0" fontId="8" fillId="2" borderId="0" xfId="0" applyFont="1" applyFill="1" applyAlignment="1">
      <alignment horizontal="left" vertical="center"/>
    </xf>
    <xf numFmtId="0" fontId="18" fillId="2" borderId="0" xfId="0" applyFont="1" applyFill="1" applyBorder="1" applyAlignment="1">
      <alignment horizontal="left" vertical="center"/>
    </xf>
    <xf numFmtId="0" fontId="18" fillId="2" borderId="0" xfId="0" applyFont="1" applyFill="1" applyAlignment="1">
      <alignment horizontal="center" vertical="center"/>
    </xf>
    <xf numFmtId="0" fontId="18" fillId="2" borderId="0" xfId="0" applyFont="1" applyFill="1" applyAlignment="1" applyProtection="1">
      <alignment vertical="center"/>
      <protection locked="0"/>
    </xf>
    <xf numFmtId="0" fontId="18" fillId="2" borderId="0" xfId="0" applyFont="1" applyFill="1" applyAlignment="1">
      <alignment vertical="center"/>
    </xf>
    <xf numFmtId="0" fontId="18" fillId="2" borderId="0" xfId="0" applyFont="1" applyFill="1" applyBorder="1" applyAlignment="1">
      <alignment vertical="center"/>
    </xf>
    <xf numFmtId="0" fontId="16" fillId="2" borderId="0" xfId="0" quotePrefix="1" applyFont="1" applyFill="1" applyAlignment="1" applyProtection="1">
      <alignment vertical="center"/>
      <protection locked="0"/>
    </xf>
    <xf numFmtId="0" fontId="16" fillId="2" borderId="0" xfId="0" quotePrefix="1" applyFont="1" applyFill="1" applyAlignment="1">
      <alignment vertical="center"/>
    </xf>
    <xf numFmtId="0" fontId="18" fillId="2" borderId="0" xfId="0" applyFont="1" applyFill="1" applyBorder="1" applyAlignment="1">
      <alignment horizontal="center" vertical="center"/>
    </xf>
    <xf numFmtId="0" fontId="24" fillId="2" borderId="4" xfId="0" applyFont="1" applyFill="1" applyBorder="1" applyAlignment="1">
      <alignment horizontal="centerContinuous" vertical="center" wrapText="1"/>
    </xf>
    <xf numFmtId="0" fontId="24" fillId="2" borderId="5" xfId="0" applyFont="1" applyFill="1" applyBorder="1" applyAlignment="1">
      <alignment horizontal="centerContinuous" wrapText="1"/>
    </xf>
    <xf numFmtId="0" fontId="24" fillId="2" borderId="0" xfId="0" applyFont="1" applyFill="1" applyBorder="1" applyAlignment="1">
      <alignment horizontal="centerContinuous" vertical="center"/>
    </xf>
    <xf numFmtId="0" fontId="24" fillId="2" borderId="0" xfId="0" applyFont="1" applyFill="1" applyAlignment="1" applyProtection="1">
      <alignment vertical="center"/>
      <protection locked="0"/>
    </xf>
    <xf numFmtId="0" fontId="24" fillId="2" borderId="0" xfId="0" applyFont="1" applyFill="1" applyAlignment="1">
      <alignment vertical="center"/>
    </xf>
    <xf numFmtId="0" fontId="26" fillId="2" borderId="0" xfId="0" applyFont="1" applyFill="1" applyBorder="1" applyAlignment="1">
      <alignment horizontal="center" vertical="center"/>
    </xf>
    <xf numFmtId="0" fontId="24" fillId="2" borderId="0" xfId="0" applyFont="1" applyFill="1" applyBorder="1" applyAlignment="1" applyProtection="1">
      <alignment horizontal="center"/>
    </xf>
    <xf numFmtId="0" fontId="24" fillId="2" borderId="0" xfId="0" applyFont="1" applyFill="1" applyAlignment="1" applyProtection="1">
      <protection locked="0"/>
    </xf>
    <xf numFmtId="0" fontId="24" fillId="2" borderId="0" xfId="0" applyFont="1" applyFill="1" applyAlignment="1"/>
    <xf numFmtId="0" fontId="24" fillId="2" borderId="2" xfId="0" applyFont="1" applyFill="1" applyBorder="1" applyAlignment="1">
      <alignment vertical="center"/>
    </xf>
    <xf numFmtId="0" fontId="24" fillId="2" borderId="0" xfId="0" applyFont="1" applyFill="1" applyBorder="1" applyAlignment="1">
      <alignment vertical="center"/>
    </xf>
    <xf numFmtId="166" fontId="24" fillId="2" borderId="0" xfId="0" applyNumberFormat="1" applyFont="1" applyFill="1" applyBorder="1" applyAlignment="1" applyProtection="1">
      <alignment horizontal="center" vertical="center"/>
      <protection locked="0"/>
    </xf>
    <xf numFmtId="0" fontId="24" fillId="2" borderId="2" xfId="0" quotePrefix="1" applyFont="1" applyFill="1" applyBorder="1" applyAlignment="1">
      <alignment vertical="center"/>
    </xf>
    <xf numFmtId="0" fontId="24" fillId="2" borderId="0" xfId="0" quotePrefix="1" applyFont="1" applyFill="1" applyBorder="1" applyAlignment="1">
      <alignment vertical="center"/>
    </xf>
    <xf numFmtId="0" fontId="29" fillId="2" borderId="2" xfId="0" applyFont="1" applyFill="1" applyBorder="1" applyAlignment="1"/>
    <xf numFmtId="0" fontId="26" fillId="2" borderId="0" xfId="0" applyFont="1" applyFill="1" applyBorder="1" applyAlignment="1"/>
    <xf numFmtId="3" fontId="24" fillId="2" borderId="0" xfId="0" applyNumberFormat="1" applyFont="1" applyFill="1" applyBorder="1" applyAlignment="1" applyProtection="1">
      <alignment horizontal="center"/>
      <protection locked="0"/>
    </xf>
    <xf numFmtId="3" fontId="24" fillId="2" borderId="0" xfId="0" applyNumberFormat="1" applyFont="1" applyFill="1" applyBorder="1" applyAlignment="1" applyProtection="1">
      <alignment horizontal="center"/>
    </xf>
    <xf numFmtId="0" fontId="30" fillId="2" borderId="0" xfId="0" applyFont="1" applyFill="1" applyAlignment="1" applyProtection="1">
      <alignment vertical="center"/>
      <protection locked="0"/>
    </xf>
    <xf numFmtId="0" fontId="30" fillId="2" borderId="0" xfId="0" applyFont="1" applyFill="1" applyProtection="1">
      <protection locked="0"/>
    </xf>
    <xf numFmtId="0" fontId="30" fillId="2" borderId="0" xfId="0" applyFont="1" applyFill="1" applyAlignment="1" applyProtection="1">
      <alignment vertical="top"/>
      <protection locked="0"/>
    </xf>
    <xf numFmtId="0" fontId="26" fillId="2" borderId="6" xfId="0" applyFont="1" applyFill="1" applyBorder="1" applyAlignment="1">
      <alignment vertical="center"/>
    </xf>
    <xf numFmtId="0" fontId="30" fillId="2" borderId="0" xfId="0" applyFont="1" applyFill="1" applyBorder="1" applyProtection="1">
      <protection locked="0"/>
    </xf>
    <xf numFmtId="0" fontId="30" fillId="2" borderId="7" xfId="0" applyFont="1" applyFill="1" applyBorder="1" applyAlignment="1" applyProtection="1">
      <alignment vertical="top"/>
      <protection locked="0"/>
    </xf>
    <xf numFmtId="0" fontId="30" fillId="2" borderId="6" xfId="0" applyFont="1" applyFill="1" applyBorder="1" applyAlignment="1" applyProtection="1">
      <alignment vertical="top"/>
      <protection locked="0"/>
    </xf>
    <xf numFmtId="0" fontId="32" fillId="2" borderId="0" xfId="0" applyFont="1" applyFill="1" applyProtection="1">
      <protection locked="0"/>
    </xf>
    <xf numFmtId="0" fontId="32" fillId="2" borderId="0" xfId="0" applyFont="1" applyFill="1" applyAlignment="1" applyProtection="1">
      <alignment vertical="top"/>
      <protection locked="0"/>
    </xf>
    <xf numFmtId="0" fontId="32" fillId="2" borderId="0" xfId="0" applyFont="1" applyFill="1" applyAlignment="1" applyProtection="1">
      <alignment horizontal="center" vertical="center"/>
      <protection locked="0"/>
    </xf>
    <xf numFmtId="0" fontId="32" fillId="2" borderId="0" xfId="0" applyFont="1" applyFill="1" applyAlignment="1" applyProtection="1">
      <alignment vertical="center"/>
      <protection locked="0"/>
    </xf>
    <xf numFmtId="0" fontId="32" fillId="2" borderId="0" xfId="0" applyFont="1" applyFill="1" applyBorder="1" applyAlignment="1" applyProtection="1">
      <alignment horizontal="center" vertical="center"/>
      <protection locked="0"/>
    </xf>
    <xf numFmtId="0" fontId="32" fillId="2" borderId="0" xfId="0" quotePrefix="1" applyFont="1" applyFill="1" applyAlignment="1" applyProtection="1">
      <alignment vertical="center"/>
      <protection locked="0"/>
    </xf>
    <xf numFmtId="0" fontId="32" fillId="2" borderId="0" xfId="0" applyFont="1" applyFill="1" applyAlignment="1" applyProtection="1">
      <alignment horizontal="left" vertical="center"/>
      <protection locked="0"/>
    </xf>
    <xf numFmtId="0" fontId="32" fillId="3" borderId="8" xfId="0" applyFont="1" applyFill="1" applyBorder="1" applyAlignment="1" applyProtection="1">
      <alignment horizontal="center"/>
      <protection locked="0"/>
    </xf>
    <xf numFmtId="0" fontId="33" fillId="3" borderId="9" xfId="0" applyFont="1" applyFill="1" applyBorder="1" applyAlignment="1" applyProtection="1">
      <alignment vertical="center"/>
      <protection locked="0"/>
    </xf>
    <xf numFmtId="0" fontId="33" fillId="3" borderId="9" xfId="0" applyFont="1" applyFill="1" applyBorder="1" applyAlignment="1">
      <alignment vertical="center"/>
    </xf>
    <xf numFmtId="0" fontId="33" fillId="3" borderId="6" xfId="0" applyFont="1" applyFill="1" applyBorder="1" applyAlignment="1">
      <alignment vertical="center"/>
    </xf>
    <xf numFmtId="0" fontId="31" fillId="3" borderId="7" xfId="0" applyFont="1" applyFill="1" applyBorder="1" applyAlignment="1" applyProtection="1">
      <alignment vertical="center"/>
      <protection locked="0"/>
    </xf>
    <xf numFmtId="1" fontId="32" fillId="3" borderId="8" xfId="0" applyNumberFormat="1" applyFont="1" applyFill="1" applyBorder="1" applyAlignment="1" applyProtection="1">
      <alignment horizontal="center"/>
      <protection locked="0"/>
    </xf>
    <xf numFmtId="1" fontId="32" fillId="3" borderId="10" xfId="0" applyNumberFormat="1" applyFont="1" applyFill="1" applyBorder="1" applyAlignment="1" applyProtection="1">
      <alignment horizontal="center" vertical="center"/>
      <protection locked="0"/>
    </xf>
    <xf numFmtId="1" fontId="32" fillId="3" borderId="10" xfId="0" applyNumberFormat="1" applyFont="1" applyFill="1" applyBorder="1" applyAlignment="1" applyProtection="1">
      <alignment horizontal="center"/>
      <protection locked="0"/>
    </xf>
    <xf numFmtId="1" fontId="32" fillId="3" borderId="11" xfId="0" applyNumberFormat="1" applyFont="1" applyFill="1" applyBorder="1" applyAlignment="1" applyProtection="1">
      <alignment horizontal="center" vertical="center"/>
      <protection locked="0"/>
    </xf>
    <xf numFmtId="1" fontId="32" fillId="3" borderId="12" xfId="0" applyNumberFormat="1" applyFont="1" applyFill="1" applyBorder="1" applyAlignment="1" applyProtection="1">
      <alignment horizontal="center" vertical="center"/>
      <protection locked="0"/>
    </xf>
    <xf numFmtId="1" fontId="32" fillId="3" borderId="13" xfId="0" applyNumberFormat="1" applyFont="1" applyFill="1" applyBorder="1" applyAlignment="1" applyProtection="1">
      <alignment horizontal="center" vertical="center"/>
      <protection locked="0"/>
    </xf>
    <xf numFmtId="1" fontId="32" fillId="3" borderId="12" xfId="0" applyNumberFormat="1" applyFont="1" applyFill="1" applyBorder="1" applyAlignment="1" applyProtection="1">
      <alignment horizontal="center"/>
      <protection locked="0"/>
    </xf>
    <xf numFmtId="1" fontId="32" fillId="3" borderId="13" xfId="0" applyNumberFormat="1" applyFont="1" applyFill="1" applyBorder="1" applyAlignment="1" applyProtection="1">
      <alignment horizontal="center"/>
      <protection locked="0"/>
    </xf>
    <xf numFmtId="3" fontId="32" fillId="3" borderId="11" xfId="0" applyNumberFormat="1" applyFont="1" applyFill="1" applyBorder="1" applyAlignment="1" applyProtection="1">
      <alignment horizontal="center"/>
      <protection locked="0"/>
    </xf>
    <xf numFmtId="3" fontId="32" fillId="3" borderId="11" xfId="0" applyNumberFormat="1" applyFont="1" applyFill="1" applyBorder="1" applyAlignment="1" applyProtection="1">
      <alignment horizontal="center" vertical="center"/>
      <protection locked="0"/>
    </xf>
    <xf numFmtId="166" fontId="32" fillId="3" borderId="11" xfId="0" applyNumberFormat="1" applyFont="1" applyFill="1" applyBorder="1" applyAlignment="1" applyProtection="1">
      <alignment horizontal="center"/>
      <protection locked="0"/>
    </xf>
    <xf numFmtId="0" fontId="24" fillId="2" borderId="14" xfId="0" applyFont="1" applyFill="1" applyBorder="1" applyAlignment="1">
      <alignment horizontal="centerContinuous" vertical="center" wrapText="1"/>
    </xf>
    <xf numFmtId="0" fontId="24" fillId="2" borderId="1" xfId="0" applyFont="1" applyFill="1" applyBorder="1" applyAlignment="1">
      <alignment horizontal="centerContinuous" wrapText="1"/>
    </xf>
    <xf numFmtId="166" fontId="34" fillId="2" borderId="0" xfId="0" applyNumberFormat="1" applyFont="1" applyFill="1" applyBorder="1" applyAlignment="1" applyProtection="1">
      <alignment horizontal="center" vertical="center"/>
      <protection locked="0"/>
    </xf>
    <xf numFmtId="1" fontId="35" fillId="3" borderId="12" xfId="0" applyNumberFormat="1" applyFont="1" applyFill="1" applyBorder="1" applyAlignment="1" applyProtection="1">
      <alignment horizontal="center" vertical="center"/>
      <protection locked="0"/>
    </xf>
    <xf numFmtId="0" fontId="34" fillId="2" borderId="0" xfId="0" applyFont="1" applyFill="1" applyAlignment="1" applyProtection="1">
      <alignment vertical="center"/>
      <protection locked="0"/>
    </xf>
    <xf numFmtId="0" fontId="34" fillId="2" borderId="0" xfId="0" applyFont="1" applyFill="1" applyAlignment="1">
      <alignment vertical="center"/>
    </xf>
    <xf numFmtId="166" fontId="13" fillId="2" borderId="0" xfId="3" applyNumberFormat="1" applyFont="1" applyFill="1" applyBorder="1" applyAlignment="1" applyProtection="1">
      <alignment horizontal="center" vertical="center"/>
      <protection locked="0"/>
    </xf>
    <xf numFmtId="0" fontId="8" fillId="2" borderId="0" xfId="0" applyFont="1" applyFill="1" applyBorder="1" applyAlignment="1">
      <alignment vertical="center"/>
    </xf>
    <xf numFmtId="0" fontId="25" fillId="2" borderId="6" xfId="3" quotePrefix="1" applyFont="1" applyFill="1" applyBorder="1" applyAlignment="1" applyProtection="1">
      <alignment horizontal="justify" vertical="center" wrapText="1"/>
    </xf>
    <xf numFmtId="0" fontId="10" fillId="2" borderId="0" xfId="3" applyFont="1" applyFill="1" applyProtection="1">
      <protection locked="0"/>
    </xf>
    <xf numFmtId="0" fontId="10" fillId="2" borderId="0" xfId="3" applyFont="1" applyFill="1" applyAlignment="1" applyProtection="1">
      <alignment horizontal="center"/>
      <protection locked="0"/>
    </xf>
    <xf numFmtId="166" fontId="24" fillId="2" borderId="0" xfId="0" applyNumberFormat="1" applyFont="1" applyFill="1" applyBorder="1" applyAlignment="1" applyProtection="1">
      <alignment horizontal="center"/>
      <protection locked="0"/>
    </xf>
    <xf numFmtId="0" fontId="24" fillId="2" borderId="0" xfId="0" applyFont="1" applyFill="1" applyBorder="1" applyAlignment="1"/>
    <xf numFmtId="0" fontId="24" fillId="2" borderId="6" xfId="0" applyFont="1" applyFill="1" applyBorder="1" applyAlignment="1" applyProtection="1">
      <alignment vertical="center"/>
      <protection locked="0"/>
    </xf>
    <xf numFmtId="0" fontId="0" fillId="2" borderId="0" xfId="0" applyFill="1" applyBorder="1" applyProtection="1"/>
    <xf numFmtId="0" fontId="30" fillId="2" borderId="0" xfId="0" applyFont="1" applyFill="1" applyProtection="1"/>
    <xf numFmtId="0" fontId="24" fillId="2" borderId="6" xfId="0" applyFont="1" applyFill="1" applyBorder="1" applyAlignment="1">
      <alignment horizontal="centerContinuous" vertical="center" wrapText="1"/>
    </xf>
    <xf numFmtId="0" fontId="24" fillId="0" borderId="15" xfId="0" applyFont="1" applyFill="1" applyBorder="1" applyAlignment="1">
      <alignment vertical="center"/>
    </xf>
    <xf numFmtId="0" fontId="2" fillId="2" borderId="0" xfId="0" quotePrefix="1" applyFont="1" applyFill="1" applyBorder="1" applyAlignment="1" applyProtection="1">
      <alignment vertical="center" wrapText="1"/>
    </xf>
    <xf numFmtId="0" fontId="2" fillId="2" borderId="7" xfId="0" quotePrefix="1" applyFont="1" applyFill="1" applyBorder="1" applyAlignment="1" applyProtection="1">
      <alignment vertical="center" wrapText="1"/>
    </xf>
    <xf numFmtId="0" fontId="2" fillId="2" borderId="6" xfId="0" quotePrefix="1" applyFont="1" applyFill="1" applyBorder="1" applyAlignment="1" applyProtection="1">
      <alignment horizontal="justify" vertical="center" wrapText="1"/>
    </xf>
    <xf numFmtId="0" fontId="13" fillId="2" borderId="0" xfId="3" applyFont="1" applyFill="1" applyProtection="1">
      <protection locked="0"/>
    </xf>
    <xf numFmtId="0" fontId="24" fillId="2" borderId="0" xfId="3" applyFont="1" applyFill="1" applyBorder="1" applyProtection="1">
      <protection locked="0"/>
    </xf>
    <xf numFmtId="0" fontId="10" fillId="2" borderId="0" xfId="3" applyFont="1" applyFill="1" applyBorder="1" applyProtection="1">
      <protection locked="0"/>
    </xf>
    <xf numFmtId="0" fontId="8" fillId="2" borderId="0" xfId="3" applyFont="1" applyFill="1" applyBorder="1" applyAlignment="1" applyProtection="1">
      <alignment horizontal="left"/>
      <protection locked="0"/>
    </xf>
    <xf numFmtId="0" fontId="9" fillId="2" borderId="0" xfId="3" applyFont="1" applyFill="1" applyBorder="1" applyAlignment="1" applyProtection="1">
      <alignment horizontal="center" vertical="center" wrapText="1"/>
      <protection locked="0"/>
    </xf>
    <xf numFmtId="0" fontId="26" fillId="2" borderId="0" xfId="3" applyFont="1" applyFill="1" applyBorder="1" applyAlignment="1" applyProtection="1">
      <alignment horizontal="justify" vertical="center"/>
      <protection locked="0"/>
    </xf>
    <xf numFmtId="165" fontId="26" fillId="2" borderId="0" xfId="3" applyNumberFormat="1" applyFont="1" applyFill="1" applyBorder="1" applyAlignment="1" applyProtection="1">
      <alignment horizontal="right"/>
      <protection locked="0"/>
    </xf>
    <xf numFmtId="0" fontId="24" fillId="2" borderId="0" xfId="3" applyFont="1" applyFill="1" applyBorder="1" applyAlignment="1" applyProtection="1">
      <protection locked="0"/>
    </xf>
    <xf numFmtId="0" fontId="26" fillId="2" borderId="0" xfId="3" quotePrefix="1" applyFont="1" applyFill="1" applyBorder="1" applyAlignment="1" applyProtection="1">
      <alignment horizontal="left" vertical="center"/>
      <protection locked="0"/>
    </xf>
    <xf numFmtId="0" fontId="24" fillId="2" borderId="0" xfId="3" applyFont="1" applyFill="1" applyBorder="1" applyAlignment="1" applyProtection="1">
      <alignment horizontal="center" vertical="center" wrapText="1"/>
      <protection locked="0"/>
    </xf>
    <xf numFmtId="0" fontId="24" fillId="2" borderId="0" xfId="3" quotePrefix="1" applyFont="1" applyFill="1" applyBorder="1" applyAlignment="1" applyProtection="1">
      <alignment horizontal="left" vertical="center"/>
      <protection locked="0"/>
    </xf>
    <xf numFmtId="0" fontId="24" fillId="2" borderId="0" xfId="3" applyFont="1" applyFill="1" applyBorder="1" applyAlignment="1" applyProtection="1">
      <alignment horizontal="justify"/>
      <protection locked="0"/>
    </xf>
    <xf numFmtId="3" fontId="24" fillId="2" borderId="0" xfId="3" applyNumberFormat="1" applyFont="1" applyFill="1" applyBorder="1" applyAlignment="1" applyProtection="1">
      <alignment horizontal="center" vertical="center"/>
      <protection locked="0"/>
    </xf>
    <xf numFmtId="0" fontId="24" fillId="2" borderId="0" xfId="3" quotePrefix="1" applyFont="1" applyFill="1" applyBorder="1" applyAlignment="1" applyProtection="1">
      <alignment horizontal="left" vertical="center" wrapText="1"/>
      <protection locked="0"/>
    </xf>
    <xf numFmtId="0" fontId="24" fillId="2" borderId="0" xfId="3" quotePrefix="1" applyFont="1" applyFill="1" applyBorder="1" applyAlignment="1" applyProtection="1">
      <alignment vertical="center" wrapText="1"/>
      <protection locked="0"/>
    </xf>
    <xf numFmtId="0" fontId="24" fillId="2" borderId="0" xfId="3" quotePrefix="1" applyFont="1" applyFill="1" applyBorder="1" applyAlignment="1" applyProtection="1">
      <alignment horizontal="left"/>
      <protection locked="0"/>
    </xf>
    <xf numFmtId="0" fontId="24" fillId="2" borderId="0" xfId="3" quotePrefix="1" applyFont="1" applyFill="1" applyBorder="1" applyAlignment="1" applyProtection="1">
      <alignment horizontal="left" wrapText="1"/>
      <protection locked="0"/>
    </xf>
    <xf numFmtId="0" fontId="24" fillId="2" borderId="0" xfId="3" applyFont="1" applyFill="1" applyBorder="1" applyAlignment="1" applyProtection="1">
      <alignment wrapText="1"/>
      <protection locked="0"/>
    </xf>
    <xf numFmtId="17" fontId="8" fillId="2" borderId="0" xfId="3" quotePrefix="1" applyNumberFormat="1" applyFont="1" applyFill="1" applyAlignment="1" applyProtection="1">
      <alignment horizontal="center"/>
      <protection locked="0"/>
    </xf>
    <xf numFmtId="0" fontId="10" fillId="2" borderId="0" xfId="3" applyFont="1" applyFill="1" applyBorder="1" applyAlignment="1" applyProtection="1">
      <alignment horizontal="center"/>
      <protection locked="0"/>
    </xf>
    <xf numFmtId="0" fontId="18" fillId="0" borderId="0" xfId="0" applyFont="1" applyFill="1" applyAlignment="1" applyProtection="1">
      <alignment vertical="center"/>
      <protection locked="0"/>
    </xf>
    <xf numFmtId="0" fontId="18" fillId="0" borderId="0" xfId="0" applyFont="1" applyFill="1" applyAlignment="1">
      <alignment vertical="center"/>
    </xf>
    <xf numFmtId="0" fontId="24" fillId="0" borderId="6" xfId="0" applyFont="1" applyFill="1" applyBorder="1" applyAlignment="1" applyProtection="1">
      <alignment vertical="center"/>
      <protection locked="0"/>
    </xf>
    <xf numFmtId="0" fontId="30" fillId="0" borderId="6" xfId="0" applyFont="1" applyFill="1" applyBorder="1" applyProtection="1">
      <protection locked="0"/>
    </xf>
    <xf numFmtId="0" fontId="30" fillId="0"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lignment vertical="center"/>
    </xf>
    <xf numFmtId="0" fontId="30" fillId="0" borderId="0" xfId="0" applyFont="1" applyFill="1" applyBorder="1" applyProtection="1">
      <protection locked="0"/>
    </xf>
    <xf numFmtId="0" fontId="24" fillId="0" borderId="16" xfId="0" applyFont="1" applyFill="1" applyBorder="1" applyAlignment="1" applyProtection="1">
      <alignment vertical="center"/>
      <protection locked="0"/>
    </xf>
    <xf numFmtId="0" fontId="24" fillId="0" borderId="17" xfId="0" applyFont="1" applyFill="1" applyBorder="1" applyAlignment="1" applyProtection="1">
      <alignment vertical="center"/>
      <protection locked="0"/>
    </xf>
    <xf numFmtId="0" fontId="26" fillId="2" borderId="7" xfId="0" applyFont="1" applyFill="1" applyBorder="1" applyAlignment="1">
      <alignment horizontal="center" vertical="center"/>
    </xf>
    <xf numFmtId="0" fontId="26" fillId="0"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26" fillId="0" borderId="18" xfId="0" applyFont="1" applyFill="1" applyBorder="1" applyAlignment="1" applyProtection="1">
      <alignment horizontal="center" vertical="center" wrapText="1"/>
    </xf>
    <xf numFmtId="0" fontId="26" fillId="0" borderId="18" xfId="0" quotePrefix="1"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39" fillId="3" borderId="7" xfId="0" applyFont="1" applyFill="1" applyBorder="1" applyAlignment="1" applyProtection="1">
      <alignment horizontal="centerContinuous" vertical="center"/>
      <protection locked="0"/>
    </xf>
    <xf numFmtId="0" fontId="39" fillId="3" borderId="9" xfId="0" applyFont="1" applyFill="1" applyBorder="1" applyAlignment="1" applyProtection="1">
      <alignment horizontal="centerContinuous" vertical="center"/>
      <protection locked="0"/>
    </xf>
    <xf numFmtId="0" fontId="39" fillId="3" borderId="6" xfId="0" applyFont="1" applyFill="1" applyBorder="1" applyAlignment="1" applyProtection="1">
      <alignment horizontal="centerContinuous" vertical="center"/>
      <protection locked="0"/>
    </xf>
    <xf numFmtId="0" fontId="26" fillId="2" borderId="18" xfId="0" applyFont="1" applyFill="1" applyBorder="1" applyAlignment="1">
      <alignment horizontal="center" vertical="center"/>
    </xf>
    <xf numFmtId="0" fontId="26" fillId="2" borderId="18" xfId="0" quotePrefix="1" applyFont="1" applyFill="1" applyBorder="1" applyAlignment="1">
      <alignment horizontal="center" vertical="center"/>
    </xf>
    <xf numFmtId="0" fontId="39" fillId="3" borderId="8" xfId="0" applyFont="1" applyFill="1" applyBorder="1" applyAlignment="1" applyProtection="1">
      <alignment horizontal="center" vertical="center"/>
      <protection locked="0"/>
    </xf>
    <xf numFmtId="0" fontId="39" fillId="3" borderId="8" xfId="0" quotePrefix="1" applyFont="1" applyFill="1" applyBorder="1" applyAlignment="1" applyProtection="1">
      <alignment horizontal="center" vertical="center" wrapText="1"/>
      <protection locked="0"/>
    </xf>
    <xf numFmtId="0" fontId="26" fillId="2" borderId="18" xfId="0" applyFont="1" applyFill="1" applyBorder="1" applyAlignment="1">
      <alignment horizontal="center" vertical="center" wrapText="1"/>
    </xf>
    <xf numFmtId="0" fontId="40" fillId="2" borderId="0" xfId="3" applyFont="1" applyFill="1" applyProtection="1">
      <protection locked="0"/>
    </xf>
    <xf numFmtId="0" fontId="42" fillId="2" borderId="0" xfId="3" applyFont="1" applyFill="1" applyBorder="1" applyAlignment="1" applyProtection="1"/>
    <xf numFmtId="0" fontId="40" fillId="2" borderId="0" xfId="3" applyFont="1" applyFill="1" applyAlignment="1" applyProtection="1">
      <alignment wrapText="1"/>
      <protection locked="0"/>
    </xf>
    <xf numFmtId="0" fontId="40" fillId="2" borderId="0" xfId="3" applyFont="1" applyFill="1" applyBorder="1" applyAlignment="1" applyProtection="1">
      <alignment horizontal="center" vertical="center" wrapText="1"/>
    </xf>
    <xf numFmtId="0" fontId="43" fillId="2" borderId="0" xfId="3" applyFont="1" applyFill="1" applyProtection="1">
      <protection locked="0"/>
    </xf>
    <xf numFmtId="0" fontId="45" fillId="2" borderId="0" xfId="3" applyFont="1" applyFill="1" applyBorder="1" applyAlignment="1" applyProtection="1"/>
    <xf numFmtId="0" fontId="6" fillId="2" borderId="0" xfId="3" applyFill="1" applyBorder="1" applyAlignment="1" applyProtection="1">
      <alignment vertical="center"/>
      <protection locked="0"/>
    </xf>
    <xf numFmtId="0" fontId="6" fillId="2" borderId="0" xfId="3" applyFill="1" applyBorder="1" applyProtection="1">
      <protection locked="0"/>
    </xf>
    <xf numFmtId="0" fontId="6" fillId="2" borderId="5" xfId="3" applyFill="1" applyBorder="1" applyProtection="1">
      <protection locked="0"/>
    </xf>
    <xf numFmtId="0" fontId="6" fillId="2" borderId="0" xfId="3" applyFill="1" applyBorder="1" applyAlignment="1" applyProtection="1">
      <protection locked="0"/>
    </xf>
    <xf numFmtId="166" fontId="13" fillId="2" borderId="0" xfId="3" applyNumberFormat="1" applyFont="1" applyFill="1" applyBorder="1" applyAlignment="1" applyProtection="1">
      <alignment horizontal="center"/>
      <protection locked="0"/>
    </xf>
    <xf numFmtId="0" fontId="24" fillId="2" borderId="0" xfId="0" applyFont="1" applyFill="1" applyAlignment="1">
      <alignment vertical="top"/>
    </xf>
    <xf numFmtId="0" fontId="24" fillId="2" borderId="0" xfId="0" applyFont="1" applyFill="1" applyBorder="1" applyAlignment="1">
      <alignment vertical="top"/>
    </xf>
    <xf numFmtId="0" fontId="24" fillId="2" borderId="0" xfId="0" applyFont="1" applyFill="1" applyAlignment="1" applyProtection="1">
      <alignment vertical="top"/>
      <protection locked="0"/>
    </xf>
    <xf numFmtId="0" fontId="34" fillId="2" borderId="0" xfId="0" quotePrefix="1" applyFont="1" applyFill="1" applyBorder="1" applyAlignment="1">
      <alignment vertical="top"/>
    </xf>
    <xf numFmtId="0" fontId="24" fillId="2" borderId="0" xfId="0" applyFont="1" applyFill="1" applyBorder="1" applyAlignment="1" applyProtection="1">
      <alignment vertical="top"/>
      <protection locked="0"/>
    </xf>
    <xf numFmtId="166" fontId="24" fillId="2" borderId="0" xfId="0" applyNumberFormat="1" applyFont="1" applyFill="1" applyBorder="1" applyAlignment="1" applyProtection="1">
      <alignment horizontal="center" vertical="top"/>
      <protection locked="0"/>
    </xf>
    <xf numFmtId="0" fontId="24" fillId="2" borderId="14" xfId="0" applyFont="1" applyFill="1" applyBorder="1" applyAlignment="1">
      <alignment vertical="top"/>
    </xf>
    <xf numFmtId="0" fontId="24" fillId="0" borderId="0" xfId="0" applyFont="1" applyFill="1" applyBorder="1" applyAlignment="1">
      <alignment vertical="center"/>
    </xf>
    <xf numFmtId="0" fontId="24" fillId="0" borderId="0" xfId="0" applyFont="1" applyFill="1" applyBorder="1" applyAlignment="1"/>
    <xf numFmtId="0" fontId="24" fillId="0" borderId="0" xfId="0" quotePrefix="1" applyFont="1" applyFill="1" applyBorder="1" applyAlignment="1">
      <alignment vertical="center"/>
    </xf>
    <xf numFmtId="0" fontId="26" fillId="0" borderId="0" xfId="0" applyFont="1" applyFill="1" applyBorder="1" applyAlignment="1"/>
    <xf numFmtId="0" fontId="30" fillId="4" borderId="4" xfId="0" applyFont="1" applyFill="1" applyBorder="1" applyAlignment="1" applyProtection="1">
      <alignment horizontal="left" vertical="center"/>
      <protection locked="0"/>
    </xf>
    <xf numFmtId="1" fontId="30" fillId="4" borderId="16" xfId="0" applyNumberFormat="1" applyFont="1" applyFill="1" applyBorder="1" applyAlignment="1" applyProtection="1">
      <alignment vertical="center"/>
      <protection locked="0"/>
    </xf>
    <xf numFmtId="0" fontId="30" fillId="4" borderId="14" xfId="0" applyFont="1" applyFill="1" applyBorder="1" applyAlignment="1" applyProtection="1">
      <alignment horizontal="left" vertical="center"/>
      <protection locked="0"/>
    </xf>
    <xf numFmtId="1" fontId="30" fillId="4" borderId="17" xfId="0" quotePrefix="1" applyNumberFormat="1" applyFont="1" applyFill="1" applyBorder="1" applyAlignment="1" applyProtection="1">
      <alignment vertical="center"/>
      <protection locked="0"/>
    </xf>
    <xf numFmtId="1" fontId="32" fillId="3" borderId="19" xfId="0" applyNumberFormat="1" applyFont="1" applyFill="1" applyBorder="1" applyAlignment="1" applyProtection="1">
      <alignment horizontal="center" vertical="top"/>
      <protection locked="0"/>
    </xf>
    <xf numFmtId="1" fontId="32" fillId="3" borderId="20" xfId="0" applyNumberFormat="1" applyFont="1" applyFill="1" applyBorder="1" applyAlignment="1" applyProtection="1">
      <alignment horizontal="center" vertical="top"/>
      <protection locked="0"/>
    </xf>
    <xf numFmtId="1" fontId="32" fillId="3" borderId="21" xfId="0" applyNumberFormat="1" applyFont="1" applyFill="1" applyBorder="1" applyAlignment="1" applyProtection="1">
      <alignment horizontal="center" vertical="top"/>
      <protection locked="0"/>
    </xf>
    <xf numFmtId="0" fontId="24" fillId="2" borderId="1" xfId="0" applyFont="1" applyFill="1" applyBorder="1" applyAlignment="1" applyProtection="1">
      <alignment vertical="top"/>
      <protection locked="0"/>
    </xf>
    <xf numFmtId="1" fontId="32" fillId="3" borderId="22" xfId="0" applyNumberFormat="1" applyFont="1" applyFill="1" applyBorder="1" applyAlignment="1" applyProtection="1">
      <alignment horizontal="center" vertical="top"/>
      <protection locked="0"/>
    </xf>
    <xf numFmtId="0" fontId="39" fillId="3" borderId="7" xfId="0" applyFont="1" applyFill="1" applyBorder="1" applyAlignment="1" applyProtection="1">
      <alignment vertical="center"/>
      <protection locked="0"/>
    </xf>
    <xf numFmtId="0" fontId="39" fillId="3" borderId="6" xfId="0" applyFont="1" applyFill="1" applyBorder="1" applyAlignment="1" applyProtection="1">
      <alignment vertical="center"/>
      <protection locked="0"/>
    </xf>
    <xf numFmtId="0" fontId="32" fillId="0" borderId="0" xfId="0" applyFont="1" applyFill="1"/>
    <xf numFmtId="0" fontId="32" fillId="0" borderId="0" xfId="0" applyFont="1" applyFill="1" applyAlignment="1">
      <alignment horizontal="center"/>
    </xf>
    <xf numFmtId="0" fontId="30" fillId="0" borderId="0" xfId="0" applyFont="1" applyFill="1"/>
    <xf numFmtId="0" fontId="32" fillId="3" borderId="4" xfId="0" applyFont="1" applyFill="1" applyBorder="1" applyAlignment="1">
      <alignment horizontal="center" vertical="center"/>
    </xf>
    <xf numFmtId="0" fontId="32" fillId="3" borderId="8" xfId="0" applyFont="1" applyFill="1" applyBorder="1" applyAlignment="1">
      <alignment horizontal="center" vertical="center" wrapText="1"/>
    </xf>
    <xf numFmtId="0" fontId="32" fillId="0" borderId="0" xfId="0" applyFont="1" applyFill="1" applyAlignment="1">
      <alignment vertical="center"/>
    </xf>
    <xf numFmtId="0" fontId="32" fillId="0" borderId="0" xfId="0" applyFont="1" applyFill="1" applyBorder="1" applyAlignment="1">
      <alignment vertical="center"/>
    </xf>
    <xf numFmtId="0" fontId="30" fillId="0" borderId="0" xfId="0" applyFont="1" applyFill="1" applyAlignment="1">
      <alignment vertical="center"/>
    </xf>
    <xf numFmtId="0" fontId="32" fillId="3" borderId="2" xfId="0" applyFont="1" applyFill="1" applyBorder="1" applyAlignment="1">
      <alignment horizontal="center" vertical="center"/>
    </xf>
    <xf numFmtId="3" fontId="32" fillId="3" borderId="11" xfId="0" applyNumberFormat="1" applyFont="1" applyFill="1" applyBorder="1" applyAlignment="1">
      <alignment horizontal="center" vertical="center"/>
    </xf>
    <xf numFmtId="0" fontId="32" fillId="0" borderId="0" xfId="0" applyFont="1" applyFill="1" applyBorder="1" applyAlignment="1">
      <alignment horizontal="center" vertical="center"/>
    </xf>
    <xf numFmtId="0" fontId="30" fillId="0" borderId="0" xfId="0" applyFont="1" applyFill="1" applyAlignment="1">
      <alignment horizontal="center"/>
    </xf>
    <xf numFmtId="0" fontId="34" fillId="2" borderId="0" xfId="0" applyFont="1" applyFill="1" applyBorder="1" applyAlignment="1" applyProtection="1">
      <alignment vertical="center"/>
      <protection locked="0"/>
    </xf>
    <xf numFmtId="0" fontId="34" fillId="2" borderId="0" xfId="0" applyFont="1" applyFill="1" applyBorder="1" applyAlignment="1">
      <alignment vertical="center"/>
    </xf>
    <xf numFmtId="1" fontId="35" fillId="3" borderId="12" xfId="0" applyNumberFormat="1" applyFont="1" applyFill="1" applyBorder="1" applyAlignment="1" applyProtection="1">
      <alignment horizontal="center"/>
      <protection locked="0"/>
    </xf>
    <xf numFmtId="0" fontId="24" fillId="2" borderId="18" xfId="3" applyFont="1" applyFill="1" applyBorder="1" applyAlignment="1" applyProtection="1">
      <alignment horizontal="center" vertical="center" wrapText="1"/>
      <protection locked="0"/>
    </xf>
    <xf numFmtId="3" fontId="24" fillId="2" borderId="6" xfId="3" applyNumberFormat="1" applyFont="1" applyFill="1" applyBorder="1" applyAlignment="1" applyProtection="1">
      <alignment horizontal="center" vertical="center"/>
      <protection locked="0"/>
    </xf>
    <xf numFmtId="0" fontId="24" fillId="2" borderId="18" xfId="3" applyFont="1" applyFill="1" applyBorder="1" applyAlignment="1" applyProtection="1">
      <alignment horizontal="center" vertical="center"/>
      <protection locked="0"/>
    </xf>
    <xf numFmtId="3" fontId="24" fillId="2" borderId="23" xfId="3" applyNumberFormat="1" applyFont="1" applyFill="1" applyBorder="1" applyAlignment="1" applyProtection="1">
      <alignment horizontal="center" vertical="center"/>
      <protection locked="0"/>
    </xf>
    <xf numFmtId="3" fontId="24" fillId="2" borderId="24" xfId="3" applyNumberFormat="1" applyFont="1" applyFill="1" applyBorder="1" applyAlignment="1" applyProtection="1">
      <alignment horizontal="center" vertical="center"/>
      <protection locked="0"/>
    </xf>
    <xf numFmtId="0" fontId="47" fillId="2" borderId="0" xfId="0" applyFont="1" applyFill="1" applyBorder="1" applyAlignment="1">
      <alignment horizontal="center" vertical="center"/>
    </xf>
    <xf numFmtId="0" fontId="24" fillId="0" borderId="0" xfId="0" quotePrefix="1" applyFont="1" applyAlignment="1">
      <alignment horizontal="left" vertical="center"/>
    </xf>
    <xf numFmtId="0" fontId="25" fillId="2" borderId="0" xfId="3" quotePrefix="1" applyFont="1" applyFill="1" applyBorder="1" applyAlignment="1" applyProtection="1">
      <alignment horizontal="left" vertical="center"/>
      <protection locked="0"/>
    </xf>
    <xf numFmtId="3" fontId="24" fillId="2" borderId="25" xfId="3" applyNumberFormat="1" applyFont="1" applyFill="1" applyBorder="1" applyAlignment="1" applyProtection="1">
      <alignment horizontal="center" vertical="center"/>
      <protection locked="0"/>
    </xf>
    <xf numFmtId="3" fontId="24" fillId="2" borderId="22" xfId="3" applyNumberFormat="1" applyFont="1" applyFill="1" applyBorder="1" applyAlignment="1" applyProtection="1">
      <alignment horizontal="center" vertical="center"/>
      <protection locked="0"/>
    </xf>
    <xf numFmtId="0" fontId="10" fillId="0" borderId="0" xfId="3" applyFont="1" applyFill="1" applyProtection="1">
      <protection locked="0"/>
    </xf>
    <xf numFmtId="1" fontId="32" fillId="3" borderId="11" xfId="0" applyNumberFormat="1" applyFont="1" applyFill="1" applyBorder="1" applyAlignment="1" applyProtection="1">
      <alignment horizontal="center"/>
      <protection locked="0"/>
    </xf>
    <xf numFmtId="1" fontId="35" fillId="3" borderId="11" xfId="0" applyNumberFormat="1" applyFont="1" applyFill="1" applyBorder="1" applyAlignment="1" applyProtection="1">
      <alignment horizontal="center" vertical="center"/>
      <protection locked="0"/>
    </xf>
    <xf numFmtId="1" fontId="35" fillId="3" borderId="22" xfId="0" applyNumberFormat="1" applyFont="1" applyFill="1" applyBorder="1" applyAlignment="1" applyProtection="1">
      <alignment horizontal="center" vertical="center"/>
      <protection locked="0"/>
    </xf>
    <xf numFmtId="0" fontId="39" fillId="3" borderId="8" xfId="0" applyFont="1" applyFill="1" applyBorder="1" applyAlignment="1" applyProtection="1">
      <alignment horizontal="center" vertical="center" wrapText="1"/>
      <protection locked="0"/>
    </xf>
    <xf numFmtId="0" fontId="48" fillId="2" borderId="0" xfId="0" quotePrefix="1" applyFont="1" applyFill="1" applyAlignment="1" applyProtection="1">
      <alignment vertical="center" wrapText="1"/>
      <protection hidden="1"/>
    </xf>
    <xf numFmtId="0" fontId="18" fillId="2" borderId="1" xfId="0" applyFont="1" applyFill="1" applyBorder="1" applyAlignment="1">
      <alignment vertical="center"/>
    </xf>
    <xf numFmtId="1" fontId="32" fillId="3" borderId="22" xfId="0" applyNumberFormat="1" applyFont="1" applyFill="1" applyBorder="1" applyAlignment="1" applyProtection="1">
      <alignment horizontal="center" vertical="center"/>
      <protection locked="0"/>
    </xf>
    <xf numFmtId="1" fontId="32" fillId="3" borderId="8" xfId="0" applyNumberFormat="1" applyFont="1" applyFill="1" applyBorder="1" applyAlignment="1" applyProtection="1">
      <alignment horizontal="center" vertical="center"/>
      <protection locked="0"/>
    </xf>
    <xf numFmtId="0" fontId="3" fillId="2" borderId="0" xfId="0" applyFont="1" applyFill="1" applyBorder="1" applyAlignment="1">
      <alignment vertical="center"/>
    </xf>
    <xf numFmtId="0" fontId="24" fillId="2" borderId="0" xfId="0" applyFont="1" applyFill="1" applyBorder="1" applyAlignment="1" applyProtection="1">
      <alignment vertical="center"/>
      <protection locked="0"/>
    </xf>
    <xf numFmtId="1" fontId="32" fillId="0" borderId="2" xfId="0" applyNumberFormat="1" applyFont="1" applyFill="1" applyBorder="1" applyAlignment="1" applyProtection="1">
      <alignment horizontal="center" vertical="top"/>
      <protection locked="0"/>
    </xf>
    <xf numFmtId="0" fontId="32" fillId="3" borderId="18" xfId="0" applyFont="1" applyFill="1" applyBorder="1" applyAlignment="1" applyProtection="1">
      <alignment horizontal="center" vertical="center" wrapText="1"/>
      <protection locked="0"/>
    </xf>
    <xf numFmtId="0" fontId="32" fillId="3" borderId="18" xfId="0" applyFont="1" applyFill="1" applyBorder="1" applyAlignment="1" applyProtection="1">
      <alignment horizontal="center" vertical="center"/>
      <protection locked="0"/>
    </xf>
    <xf numFmtId="0" fontId="30" fillId="2" borderId="0" xfId="3" applyFont="1" applyFill="1" applyAlignment="1" applyProtection="1">
      <alignment vertical="center"/>
      <protection locked="0"/>
    </xf>
    <xf numFmtId="0" fontId="30" fillId="2" borderId="0" xfId="3" applyFont="1" applyFill="1" applyBorder="1" applyAlignment="1" applyProtection="1">
      <alignment vertical="center"/>
      <protection locked="0"/>
    </xf>
    <xf numFmtId="0" fontId="49" fillId="3" borderId="8" xfId="3" applyFont="1" applyFill="1" applyBorder="1" applyProtection="1">
      <protection locked="0"/>
    </xf>
    <xf numFmtId="0" fontId="49" fillId="2" borderId="0" xfId="3" applyFont="1" applyFill="1" applyBorder="1" applyAlignment="1" applyProtection="1">
      <alignment vertical="center"/>
      <protection locked="0"/>
    </xf>
    <xf numFmtId="1" fontId="50" fillId="3" borderId="11" xfId="0" applyNumberFormat="1" applyFont="1" applyFill="1" applyBorder="1" applyAlignment="1" applyProtection="1">
      <alignment horizontal="center" vertical="center"/>
      <protection locked="0"/>
    </xf>
    <xf numFmtId="0" fontId="49" fillId="2" borderId="0" xfId="3" applyFont="1" applyFill="1" applyBorder="1" applyProtection="1">
      <protection locked="0"/>
    </xf>
    <xf numFmtId="0" fontId="49" fillId="3" borderId="11" xfId="3" applyFont="1" applyFill="1" applyBorder="1" applyProtection="1">
      <protection locked="0"/>
    </xf>
    <xf numFmtId="0" fontId="49" fillId="3" borderId="11" xfId="3" applyFont="1" applyFill="1" applyBorder="1" applyAlignment="1" applyProtection="1">
      <alignment vertical="center"/>
      <protection locked="0"/>
    </xf>
    <xf numFmtId="0" fontId="49" fillId="2" borderId="0" xfId="3" applyFont="1" applyFill="1" applyAlignment="1" applyProtection="1">
      <alignment vertical="center"/>
      <protection locked="0"/>
    </xf>
    <xf numFmtId="0" fontId="49" fillId="2" borderId="0" xfId="3" applyFont="1" applyFill="1" applyProtection="1">
      <protection locked="0"/>
    </xf>
    <xf numFmtId="0" fontId="49" fillId="3" borderId="22" xfId="3" applyFont="1" applyFill="1" applyBorder="1" applyAlignment="1" applyProtection="1">
      <protection locked="0"/>
    </xf>
    <xf numFmtId="0" fontId="49" fillId="3" borderId="22" xfId="3" applyFont="1" applyFill="1" applyBorder="1" applyProtection="1">
      <protection locked="0"/>
    </xf>
    <xf numFmtId="1" fontId="50" fillId="3" borderId="11" xfId="0" applyNumberFormat="1" applyFont="1" applyFill="1" applyBorder="1" applyAlignment="1" applyProtection="1">
      <alignment horizontal="center"/>
      <protection locked="0"/>
    </xf>
    <xf numFmtId="0" fontId="49" fillId="2" borderId="0" xfId="3" applyFont="1" applyFill="1" applyAlignment="1" applyProtection="1">
      <protection locked="0"/>
    </xf>
    <xf numFmtId="0" fontId="6" fillId="2" borderId="0" xfId="3" applyFill="1" applyAlignment="1" applyProtection="1">
      <protection locked="0"/>
    </xf>
    <xf numFmtId="0" fontId="24" fillId="2" borderId="11" xfId="0" applyFont="1" applyFill="1" applyBorder="1" applyAlignment="1" applyProtection="1">
      <alignment vertical="top"/>
      <protection locked="0"/>
    </xf>
    <xf numFmtId="0" fontId="24" fillId="2" borderId="0" xfId="3" applyFont="1" applyFill="1" applyBorder="1" applyAlignment="1" applyProtection="1">
      <alignment horizontal="center" vertical="center"/>
      <protection locked="0"/>
    </xf>
    <xf numFmtId="0" fontId="34" fillId="0" borderId="2" xfId="0" applyFont="1" applyFill="1" applyBorder="1" applyAlignment="1">
      <alignment vertical="center"/>
    </xf>
    <xf numFmtId="0" fontId="34" fillId="0" borderId="2" xfId="0" quotePrefix="1" applyFont="1" applyFill="1" applyBorder="1" applyAlignment="1">
      <alignment vertical="center"/>
    </xf>
    <xf numFmtId="0" fontId="34" fillId="0" borderId="0" xfId="0" quotePrefix="1" applyFont="1" applyFill="1" applyAlignment="1">
      <alignment vertical="center"/>
    </xf>
    <xf numFmtId="3" fontId="37" fillId="2" borderId="11" xfId="0" applyNumberFormat="1" applyFont="1" applyFill="1" applyBorder="1" applyAlignment="1" applyProtection="1">
      <alignment horizontal="center" vertical="center"/>
      <protection locked="0"/>
    </xf>
    <xf numFmtId="0" fontId="37" fillId="2" borderId="8" xfId="0" applyFont="1" applyFill="1" applyBorder="1" applyAlignment="1" applyProtection="1">
      <alignment horizontal="center"/>
    </xf>
    <xf numFmtId="166" fontId="37" fillId="2" borderId="2" xfId="0" applyNumberFormat="1" applyFont="1" applyFill="1" applyBorder="1" applyAlignment="1" applyProtection="1">
      <alignment horizontal="center"/>
      <protection locked="0"/>
    </xf>
    <xf numFmtId="3" fontId="37" fillId="2" borderId="11" xfId="0" applyNumberFormat="1" applyFont="1" applyFill="1" applyBorder="1" applyAlignment="1" applyProtection="1">
      <alignment horizontal="center"/>
      <protection locked="0"/>
    </xf>
    <xf numFmtId="166" fontId="37" fillId="2" borderId="11" xfId="0" applyNumberFormat="1" applyFont="1" applyFill="1" applyBorder="1" applyAlignment="1" applyProtection="1">
      <alignment horizontal="center"/>
      <protection locked="0"/>
    </xf>
    <xf numFmtId="166" fontId="51" fillId="2" borderId="11" xfId="0" applyNumberFormat="1" applyFont="1" applyFill="1" applyBorder="1" applyAlignment="1" applyProtection="1">
      <alignment horizontal="center" vertical="center"/>
      <protection locked="0"/>
    </xf>
    <xf numFmtId="166" fontId="51" fillId="2" borderId="2" xfId="0" applyNumberFormat="1" applyFont="1" applyFill="1" applyBorder="1" applyAlignment="1" applyProtection="1">
      <alignment horizontal="center"/>
      <protection locked="0"/>
    </xf>
    <xf numFmtId="3" fontId="51" fillId="2" borderId="11" xfId="0" applyNumberFormat="1" applyFont="1" applyFill="1" applyBorder="1" applyAlignment="1" applyProtection="1">
      <alignment horizontal="center" vertical="center"/>
      <protection locked="0"/>
    </xf>
    <xf numFmtId="3" fontId="37" fillId="2" borderId="2" xfId="0" applyNumberFormat="1" applyFont="1" applyFill="1" applyBorder="1" applyAlignment="1" applyProtection="1">
      <alignment horizontal="center"/>
    </xf>
    <xf numFmtId="3" fontId="37" fillId="2" borderId="8" xfId="0" applyNumberFormat="1" applyFont="1" applyFill="1" applyBorder="1" applyAlignment="1" applyProtection="1">
      <alignment horizontal="center" vertical="center"/>
      <protection locked="0"/>
    </xf>
    <xf numFmtId="0" fontId="37" fillId="2" borderId="16" xfId="0" applyFont="1" applyFill="1" applyBorder="1" applyAlignment="1" applyProtection="1">
      <alignment horizontal="center"/>
    </xf>
    <xf numFmtId="166" fontId="37" fillId="2" borderId="2" xfId="0" applyNumberFormat="1" applyFont="1" applyFill="1" applyBorder="1" applyAlignment="1" applyProtection="1">
      <alignment horizontal="center" vertical="center"/>
      <protection locked="0"/>
    </xf>
    <xf numFmtId="166" fontId="37" fillId="2" borderId="15" xfId="0" applyNumberFormat="1" applyFont="1" applyFill="1" applyBorder="1" applyAlignment="1" applyProtection="1">
      <alignment horizontal="center" vertical="center"/>
      <protection locked="0"/>
    </xf>
    <xf numFmtId="166" fontId="37" fillId="2" borderId="15" xfId="0" applyNumberFormat="1" applyFont="1" applyFill="1" applyBorder="1" applyAlignment="1" applyProtection="1">
      <alignment horizontal="center"/>
      <protection locked="0"/>
    </xf>
    <xf numFmtId="166" fontId="51" fillId="2" borderId="15" xfId="0" applyNumberFormat="1" applyFont="1" applyFill="1" applyBorder="1" applyAlignment="1" applyProtection="1">
      <alignment horizontal="center" vertical="center"/>
      <protection locked="0"/>
    </xf>
    <xf numFmtId="166" fontId="51" fillId="2" borderId="2" xfId="0" applyNumberFormat="1" applyFont="1" applyFill="1" applyBorder="1" applyAlignment="1" applyProtection="1">
      <alignment horizontal="center" vertical="center"/>
      <protection locked="0"/>
    </xf>
    <xf numFmtId="3" fontId="37" fillId="2" borderId="15" xfId="0" applyNumberFormat="1" applyFont="1" applyFill="1" applyBorder="1" applyAlignment="1" applyProtection="1">
      <alignment horizontal="center"/>
      <protection locked="0"/>
    </xf>
    <xf numFmtId="3" fontId="37" fillId="2" borderId="15" xfId="0" applyNumberFormat="1" applyFont="1" applyFill="1" applyBorder="1" applyAlignment="1" applyProtection="1">
      <alignment horizontal="center"/>
    </xf>
    <xf numFmtId="166" fontId="37" fillId="2" borderId="11" xfId="0" applyNumberFormat="1" applyFont="1" applyFill="1" applyBorder="1" applyAlignment="1" applyProtection="1">
      <alignment horizontal="center" vertical="top"/>
      <protection locked="0"/>
    </xf>
    <xf numFmtId="166" fontId="37" fillId="2" borderId="2" xfId="0" applyNumberFormat="1" applyFont="1" applyFill="1" applyBorder="1" applyAlignment="1" applyProtection="1">
      <alignment horizontal="center" vertical="top"/>
      <protection locked="0"/>
    </xf>
    <xf numFmtId="166" fontId="37" fillId="2" borderId="15" xfId="0" applyNumberFormat="1" applyFont="1" applyFill="1" applyBorder="1" applyAlignment="1" applyProtection="1">
      <alignment horizontal="center" vertical="top"/>
      <protection locked="0"/>
    </xf>
    <xf numFmtId="0" fontId="37" fillId="0" borderId="15" xfId="0" applyFont="1" applyFill="1" applyBorder="1" applyAlignment="1"/>
    <xf numFmtId="1" fontId="52" fillId="0" borderId="15" xfId="0" applyNumberFormat="1" applyFont="1" applyFill="1" applyBorder="1" applyAlignment="1" applyProtection="1">
      <alignment horizontal="center" vertical="center"/>
      <protection locked="0"/>
    </xf>
    <xf numFmtId="1" fontId="52" fillId="0" borderId="15" xfId="0" applyNumberFormat="1" applyFont="1" applyFill="1" applyBorder="1" applyAlignment="1" applyProtection="1">
      <alignment horizontal="center"/>
      <protection locked="0"/>
    </xf>
    <xf numFmtId="0" fontId="51" fillId="0" borderId="15" xfId="0" applyFont="1" applyFill="1" applyBorder="1" applyAlignment="1">
      <alignment vertical="center"/>
    </xf>
    <xf numFmtId="1" fontId="53" fillId="0" borderId="15" xfId="0" applyNumberFormat="1" applyFont="1" applyFill="1" applyBorder="1" applyAlignment="1" applyProtection="1">
      <alignment horizontal="center" vertical="center"/>
      <protection locked="0"/>
    </xf>
    <xf numFmtId="0" fontId="37" fillId="0" borderId="15" xfId="0" applyFont="1" applyFill="1" applyBorder="1" applyAlignment="1">
      <alignment vertical="center"/>
    </xf>
    <xf numFmtId="0" fontId="37" fillId="0" borderId="17" xfId="0" applyFont="1" applyFill="1" applyBorder="1" applyAlignment="1">
      <alignment vertical="top"/>
    </xf>
    <xf numFmtId="166" fontId="51" fillId="7" borderId="11" xfId="0" applyNumberFormat="1" applyFont="1" applyFill="1" applyBorder="1" applyAlignment="1" applyProtection="1">
      <alignment horizontal="center" vertical="center"/>
      <protection locked="0"/>
    </xf>
    <xf numFmtId="0" fontId="37" fillId="0" borderId="15" xfId="0" applyFont="1" applyFill="1" applyBorder="1" applyAlignment="1">
      <alignment vertical="top"/>
    </xf>
    <xf numFmtId="0" fontId="37" fillId="2" borderId="15" xfId="0" applyFont="1" applyFill="1" applyBorder="1" applyAlignment="1"/>
    <xf numFmtId="0" fontId="37" fillId="2" borderId="15" xfId="0" applyFont="1" applyFill="1" applyBorder="1" applyAlignment="1">
      <alignment vertical="center"/>
    </xf>
    <xf numFmtId="0" fontId="51" fillId="2" borderId="15" xfId="0" applyFont="1" applyFill="1" applyBorder="1" applyAlignment="1">
      <alignment vertical="center"/>
    </xf>
    <xf numFmtId="0" fontId="37" fillId="2" borderId="15" xfId="0" applyFont="1" applyFill="1" applyBorder="1" applyAlignment="1">
      <alignment vertical="top"/>
    </xf>
    <xf numFmtId="166" fontId="37" fillId="0" borderId="15" xfId="0" applyNumberFormat="1" applyFont="1" applyFill="1" applyBorder="1" applyAlignment="1" applyProtection="1">
      <alignment horizontal="center" vertical="center"/>
      <protection locked="0"/>
    </xf>
    <xf numFmtId="166" fontId="37" fillId="2" borderId="14" xfId="0" applyNumberFormat="1" applyFont="1" applyFill="1" applyBorder="1" applyAlignment="1" applyProtection="1">
      <alignment horizontal="center" vertical="top"/>
      <protection locked="0"/>
    </xf>
    <xf numFmtId="0" fontId="37" fillId="2" borderId="17" xfId="0" applyFont="1" applyFill="1" applyBorder="1" applyAlignment="1">
      <alignment vertical="top"/>
    </xf>
    <xf numFmtId="0" fontId="37" fillId="2" borderId="0" xfId="0" applyFont="1" applyFill="1" applyAlignment="1" applyProtection="1">
      <alignment vertical="top"/>
      <protection locked="0"/>
    </xf>
    <xf numFmtId="1" fontId="37" fillId="0" borderId="19" xfId="0" applyNumberFormat="1" applyFont="1" applyFill="1" applyBorder="1" applyAlignment="1" applyProtection="1">
      <alignment horizontal="center" vertical="top"/>
      <protection locked="0"/>
    </xf>
    <xf numFmtId="1" fontId="37" fillId="0" borderId="26" xfId="0" applyNumberFormat="1" applyFont="1" applyFill="1" applyBorder="1" applyAlignment="1" applyProtection="1">
      <alignment horizontal="center" vertical="top"/>
      <protection locked="0"/>
    </xf>
    <xf numFmtId="1" fontId="37" fillId="0" borderId="27" xfId="0" applyNumberFormat="1" applyFont="1" applyFill="1" applyBorder="1" applyAlignment="1" applyProtection="1">
      <alignment horizontal="center" vertical="top"/>
      <protection locked="0"/>
    </xf>
    <xf numFmtId="166" fontId="37" fillId="2" borderId="14" xfId="0" applyNumberFormat="1" applyFont="1" applyFill="1" applyBorder="1" applyAlignment="1" applyProtection="1">
      <alignment horizontal="center"/>
      <protection locked="0"/>
    </xf>
    <xf numFmtId="166" fontId="37" fillId="2" borderId="17" xfId="0" applyNumberFormat="1" applyFont="1" applyFill="1" applyBorder="1" applyAlignment="1" applyProtection="1">
      <alignment horizontal="center"/>
      <protection locked="0"/>
    </xf>
    <xf numFmtId="0" fontId="24" fillId="0" borderId="5" xfId="0" quotePrefix="1" applyFont="1" applyBorder="1" applyAlignment="1">
      <alignment vertical="top" wrapText="1"/>
    </xf>
    <xf numFmtId="0" fontId="55" fillId="2" borderId="0" xfId="0" applyFont="1" applyFill="1" applyBorder="1" applyAlignment="1">
      <alignment vertical="center"/>
    </xf>
    <xf numFmtId="0" fontId="54" fillId="2" borderId="0" xfId="3" applyFont="1" applyFill="1" applyProtection="1">
      <protection locked="0"/>
    </xf>
    <xf numFmtId="0" fontId="57" fillId="2" borderId="0" xfId="3" applyFont="1" applyFill="1" applyProtection="1">
      <protection locked="0"/>
    </xf>
    <xf numFmtId="0" fontId="56" fillId="2" borderId="0" xfId="0" applyFont="1" applyFill="1" applyAlignment="1">
      <alignment horizontal="center" vertical="center"/>
    </xf>
    <xf numFmtId="0" fontId="0" fillId="2" borderId="7" xfId="0" applyFill="1" applyBorder="1"/>
    <xf numFmtId="0" fontId="10" fillId="2" borderId="6" xfId="0" quotePrefix="1" applyFont="1" applyFill="1" applyBorder="1" applyAlignment="1">
      <alignment horizontal="justify" vertical="center" wrapText="1"/>
    </xf>
    <xf numFmtId="0" fontId="21" fillId="2" borderId="7" xfId="0" applyFont="1" applyFill="1" applyBorder="1" applyAlignment="1">
      <alignment vertical="center"/>
    </xf>
    <xf numFmtId="0" fontId="10" fillId="2" borderId="6" xfId="0" applyFont="1" applyFill="1" applyBorder="1" applyAlignment="1">
      <alignment horizontal="justify" vertical="center" wrapText="1"/>
    </xf>
    <xf numFmtId="0" fontId="11" fillId="2" borderId="6" xfId="0" quotePrefix="1" applyFont="1" applyFill="1" applyBorder="1" applyAlignment="1">
      <alignment horizontal="justify" vertical="center" wrapText="1"/>
    </xf>
    <xf numFmtId="0" fontId="11" fillId="2" borderId="7" xfId="0" quotePrefix="1" applyFont="1" applyFill="1" applyBorder="1" applyAlignment="1">
      <alignment horizontal="center" vertical="center" wrapText="1"/>
    </xf>
    <xf numFmtId="0" fontId="11" fillId="2" borderId="18" xfId="0" applyFont="1" applyFill="1" applyBorder="1" applyAlignment="1">
      <alignment horizontal="center" vertical="center"/>
    </xf>
    <xf numFmtId="0" fontId="11" fillId="2" borderId="18" xfId="0" quotePrefix="1" applyFont="1" applyFill="1" applyBorder="1" applyAlignment="1">
      <alignment horizontal="center" vertical="center"/>
    </xf>
    <xf numFmtId="0" fontId="0" fillId="2" borderId="6" xfId="0" quotePrefix="1" applyFill="1" applyBorder="1" applyAlignment="1">
      <alignment horizontal="justify" vertical="center" wrapText="1"/>
    </xf>
    <xf numFmtId="0" fontId="0" fillId="2" borderId="7" xfId="0" applyFill="1" applyBorder="1" applyAlignment="1">
      <alignment vertical="top"/>
    </xf>
    <xf numFmtId="0" fontId="24" fillId="2" borderId="0" xfId="3" applyFont="1" applyFill="1" applyBorder="1" applyAlignment="1" applyProtection="1">
      <alignment vertical="top" wrapText="1"/>
      <protection locked="0"/>
    </xf>
    <xf numFmtId="0" fontId="24" fillId="2" borderId="2" xfId="3" applyFont="1" applyFill="1" applyBorder="1" applyAlignment="1" applyProtection="1">
      <alignment vertical="top" wrapText="1"/>
      <protection locked="0"/>
    </xf>
    <xf numFmtId="0" fontId="29" fillId="0" borderId="4" xfId="0" applyFont="1" applyFill="1" applyBorder="1" applyAlignment="1"/>
    <xf numFmtId="0" fontId="26" fillId="0" borderId="5" xfId="0" applyFont="1" applyFill="1" applyBorder="1" applyAlignment="1"/>
    <xf numFmtId="0" fontId="24" fillId="0" borderId="2" xfId="0" applyFont="1" applyFill="1" applyBorder="1" applyAlignment="1">
      <alignment vertical="center"/>
    </xf>
    <xf numFmtId="0" fontId="24" fillId="0" borderId="2" xfId="0" quotePrefix="1" applyFont="1" applyFill="1" applyBorder="1" applyAlignment="1">
      <alignment vertical="center"/>
    </xf>
    <xf numFmtId="0" fontId="24" fillId="0" borderId="2" xfId="0" quotePrefix="1" applyFont="1" applyFill="1" applyBorder="1" applyAlignment="1"/>
    <xf numFmtId="0" fontId="24" fillId="0" borderId="0" xfId="0" quotePrefix="1" applyFont="1" applyFill="1" applyBorder="1" applyAlignment="1"/>
    <xf numFmtId="0" fontId="24" fillId="0" borderId="2" xfId="0" applyFont="1" applyFill="1" applyBorder="1" applyAlignment="1"/>
    <xf numFmtId="0" fontId="29" fillId="0" borderId="2" xfId="0" applyFont="1" applyFill="1" applyBorder="1" applyAlignment="1"/>
    <xf numFmtId="0" fontId="24" fillId="0" borderId="2" xfId="0" applyFont="1" applyFill="1" applyBorder="1" applyAlignment="1">
      <alignment vertical="top"/>
    </xf>
    <xf numFmtId="0" fontId="34" fillId="0" borderId="0" xfId="0" quotePrefix="1" applyFont="1" applyFill="1" applyBorder="1" applyAlignment="1">
      <alignment vertical="top"/>
    </xf>
    <xf numFmtId="166" fontId="34" fillId="0" borderId="0" xfId="0" applyNumberFormat="1" applyFont="1" applyFill="1" applyBorder="1" applyAlignment="1" applyProtection="1">
      <alignment horizontal="center" vertical="center"/>
      <protection locked="0"/>
    </xf>
    <xf numFmtId="0" fontId="26" fillId="0" borderId="18" xfId="0" applyFont="1" applyFill="1" applyBorder="1" applyAlignment="1">
      <alignment horizontal="center" vertical="center"/>
    </xf>
    <xf numFmtId="166" fontId="51" fillId="0" borderId="2" xfId="0" applyNumberFormat="1" applyFont="1" applyFill="1" applyBorder="1" applyAlignment="1" applyProtection="1">
      <alignment horizontal="center"/>
      <protection locked="0"/>
    </xf>
    <xf numFmtId="0" fontId="26" fillId="0" borderId="18" xfId="0" quotePrefix="1" applyFont="1" applyFill="1" applyBorder="1" applyAlignment="1">
      <alignment horizontal="center" vertical="center"/>
    </xf>
    <xf numFmtId="0" fontId="24" fillId="0" borderId="14" xfId="0" applyFont="1" applyFill="1" applyBorder="1" applyAlignment="1">
      <alignment horizontal="centerContinuous" vertical="center" wrapText="1"/>
    </xf>
    <xf numFmtId="0" fontId="24" fillId="0" borderId="1" xfId="0" applyFont="1" applyFill="1" applyBorder="1" applyAlignment="1">
      <alignment horizontal="centerContinuous" wrapText="1"/>
    </xf>
    <xf numFmtId="0" fontId="26" fillId="0" borderId="7" xfId="0" quotePrefix="1" applyFont="1" applyFill="1" applyBorder="1" applyAlignment="1">
      <alignment horizontal="center" vertical="center"/>
    </xf>
    <xf numFmtId="0" fontId="18" fillId="0" borderId="0" xfId="0" applyFont="1" applyFill="1" applyBorder="1" applyAlignment="1">
      <alignment horizontal="left" vertical="center"/>
    </xf>
    <xf numFmtId="0" fontId="24" fillId="0" borderId="5" xfId="0" applyFont="1" applyFill="1" applyBorder="1" applyAlignment="1">
      <alignment horizontal="centerContinuous" wrapText="1"/>
    </xf>
    <xf numFmtId="0" fontId="8" fillId="0" borderId="0" xfId="0" applyFont="1" applyFill="1" applyAlignment="1">
      <alignment horizontal="left" vertical="center"/>
    </xf>
    <xf numFmtId="0" fontId="24" fillId="0" borderId="4" xfId="0" applyFont="1" applyFill="1" applyBorder="1" applyAlignment="1">
      <alignment horizontal="centerContinuous" vertical="center" wrapText="1"/>
    </xf>
    <xf numFmtId="0" fontId="18" fillId="0" borderId="0" xfId="0" applyFont="1" applyFill="1" applyAlignment="1">
      <alignment horizontal="center" vertical="center"/>
    </xf>
    <xf numFmtId="0" fontId="12" fillId="0" borderId="0" xfId="3" applyFont="1" applyFill="1" applyAlignment="1" applyProtection="1">
      <alignment vertical="center"/>
    </xf>
    <xf numFmtId="0" fontId="44" fillId="0" borderId="4" xfId="3" applyFont="1" applyFill="1" applyBorder="1" applyProtection="1"/>
    <xf numFmtId="0" fontId="43" fillId="0" borderId="16" xfId="3" applyFont="1" applyFill="1" applyBorder="1" applyProtection="1">
      <protection locked="0"/>
    </xf>
    <xf numFmtId="0" fontId="41" fillId="0" borderId="2" xfId="3" applyFont="1" applyFill="1" applyBorder="1" applyProtection="1"/>
    <xf numFmtId="0" fontId="18" fillId="0" borderId="15" xfId="3" applyFont="1" applyFill="1" applyBorder="1" applyAlignment="1" applyProtection="1">
      <alignment horizontal="center" vertical="center" wrapText="1"/>
    </xf>
    <xf numFmtId="0" fontId="40" fillId="0" borderId="14" xfId="3" applyFont="1" applyFill="1" applyBorder="1" applyAlignment="1" applyProtection="1">
      <alignment wrapText="1"/>
    </xf>
    <xf numFmtId="0" fontId="18" fillId="0" borderId="17" xfId="3" applyFont="1" applyFill="1" applyBorder="1" applyAlignment="1" applyProtection="1">
      <alignment vertical="center" wrapText="1"/>
    </xf>
    <xf numFmtId="0" fontId="26" fillId="0" borderId="18" xfId="3" applyFont="1" applyFill="1" applyBorder="1" applyAlignment="1" applyProtection="1">
      <alignment horizontal="center" vertical="center" wrapText="1"/>
    </xf>
    <xf numFmtId="0" fontId="10" fillId="0" borderId="2" xfId="3" applyFont="1" applyFill="1" applyBorder="1" applyProtection="1">
      <protection locked="0"/>
    </xf>
    <xf numFmtId="0" fontId="26" fillId="0" borderId="15" xfId="0" applyFont="1" applyFill="1" applyBorder="1" applyAlignment="1"/>
    <xf numFmtId="0" fontId="10" fillId="0" borderId="2" xfId="3" applyFont="1" applyFill="1" applyBorder="1" applyAlignment="1" applyProtection="1">
      <alignment vertical="center"/>
      <protection locked="0"/>
    </xf>
    <xf numFmtId="0" fontId="24" fillId="0" borderId="15" xfId="0" quotePrefix="1" applyFont="1" applyFill="1" applyBorder="1" applyAlignment="1">
      <alignment vertical="center"/>
    </xf>
    <xf numFmtId="0" fontId="10" fillId="0" borderId="2" xfId="3" applyFont="1" applyFill="1" applyBorder="1" applyAlignment="1" applyProtection="1">
      <protection locked="0"/>
    </xf>
    <xf numFmtId="166" fontId="37" fillId="0" borderId="22" xfId="0" applyNumberFormat="1" applyFont="1" applyFill="1" applyBorder="1" applyAlignment="1" applyProtection="1">
      <alignment horizontal="center"/>
      <protection locked="0"/>
    </xf>
    <xf numFmtId="0" fontId="10" fillId="0" borderId="7" xfId="3" applyFont="1" applyFill="1" applyBorder="1" applyAlignment="1" applyProtection="1">
      <alignment vertical="center" wrapText="1"/>
    </xf>
    <xf numFmtId="0" fontId="10" fillId="0" borderId="0" xfId="3" applyFont="1" applyFill="1" applyAlignment="1" applyProtection="1">
      <alignment horizontal="center"/>
      <protection locked="0"/>
    </xf>
    <xf numFmtId="0" fontId="26" fillId="0" borderId="0" xfId="3" quotePrefix="1" applyFont="1" applyFill="1" applyBorder="1" applyAlignment="1" applyProtection="1">
      <alignment horizontal="left" vertical="center" wrapText="1"/>
      <protection locked="0"/>
    </xf>
    <xf numFmtId="0" fontId="24" fillId="0" borderId="0" xfId="3" quotePrefix="1" applyFont="1" applyFill="1" applyBorder="1" applyAlignment="1" applyProtection="1">
      <alignment horizontal="left" vertical="center"/>
      <protection locked="0"/>
    </xf>
    <xf numFmtId="0" fontId="24" fillId="0" borderId="0" xfId="3" quotePrefix="1" applyFont="1" applyFill="1" applyBorder="1" applyAlignment="1" applyProtection="1">
      <alignment horizontal="left" vertical="center" wrapText="1"/>
      <protection locked="0"/>
    </xf>
    <xf numFmtId="0" fontId="24" fillId="0" borderId="0" xfId="3" quotePrefix="1" applyFont="1" applyFill="1" applyBorder="1" applyAlignment="1" applyProtection="1">
      <alignment vertical="center" wrapText="1"/>
      <protection locked="0"/>
    </xf>
    <xf numFmtId="0" fontId="24" fillId="0" borderId="0" xfId="3" applyFont="1" applyFill="1" applyBorder="1" applyAlignment="1" applyProtection="1">
      <protection locked="0"/>
    </xf>
    <xf numFmtId="0" fontId="24" fillId="0" borderId="0" xfId="0" quotePrefix="1" applyFont="1" applyBorder="1" applyAlignment="1">
      <alignment wrapText="1"/>
    </xf>
    <xf numFmtId="0" fontId="24" fillId="0" borderId="0" xfId="3" applyFont="1" applyFill="1" applyAlignment="1" applyProtection="1">
      <protection locked="0"/>
    </xf>
    <xf numFmtId="0" fontId="24" fillId="2" borderId="0" xfId="3" applyFont="1" applyFill="1" applyAlignment="1" applyProtection="1">
      <protection locked="0"/>
    </xf>
    <xf numFmtId="0" fontId="57" fillId="2" borderId="0" xfId="3" applyFont="1" applyFill="1" applyAlignment="1" applyProtection="1">
      <protection locked="0"/>
    </xf>
    <xf numFmtId="0" fontId="58" fillId="2" borderId="0" xfId="3" quotePrefix="1" applyFont="1" applyFill="1" applyAlignment="1" applyProtection="1">
      <alignment horizontal="left"/>
    </xf>
    <xf numFmtId="0" fontId="24" fillId="0" borderId="0" xfId="3" applyFont="1" applyFill="1" applyProtection="1">
      <protection locked="0"/>
    </xf>
    <xf numFmtId="0" fontId="24" fillId="2" borderId="0" xfId="3" applyFont="1" applyFill="1" applyProtection="1">
      <protection locked="0"/>
    </xf>
    <xf numFmtId="0" fontId="48" fillId="2" borderId="0" xfId="3" quotePrefix="1" applyFont="1" applyFill="1" applyAlignment="1" applyProtection="1">
      <alignment horizontal="left" vertical="center"/>
    </xf>
    <xf numFmtId="0" fontId="0" fillId="9" borderId="17" xfId="0" applyFill="1" applyBorder="1" applyAlignment="1"/>
    <xf numFmtId="0" fontId="0" fillId="11" borderId="16" xfId="0" applyFill="1" applyBorder="1"/>
    <xf numFmtId="0" fontId="30" fillId="0" borderId="7" xfId="0" applyFont="1" applyFill="1" applyBorder="1" applyAlignment="1" applyProtection="1">
      <alignment vertical="top"/>
      <protection locked="0"/>
    </xf>
    <xf numFmtId="0" fontId="30" fillId="2" borderId="6" xfId="0" applyFont="1" applyFill="1" applyBorder="1" applyProtection="1">
      <protection locked="0"/>
    </xf>
    <xf numFmtId="0" fontId="34" fillId="11" borderId="0" xfId="0" quotePrefix="1" applyFont="1" applyFill="1" applyAlignment="1">
      <alignment vertical="center"/>
    </xf>
    <xf numFmtId="0" fontId="24" fillId="0" borderId="2" xfId="0" quotePrefix="1" applyFont="1" applyBorder="1" applyAlignment="1">
      <alignment vertical="center" wrapText="1"/>
    </xf>
    <xf numFmtId="0" fontId="24" fillId="0" borderId="0" xfId="0" quotePrefix="1" applyFont="1" applyBorder="1" applyAlignment="1">
      <alignment vertical="center" wrapText="1"/>
    </xf>
    <xf numFmtId="0" fontId="32" fillId="3" borderId="14" xfId="0" applyFont="1" applyFill="1" applyBorder="1" applyAlignment="1">
      <alignment horizontal="center" vertical="center"/>
    </xf>
    <xf numFmtId="3" fontId="32" fillId="3" borderId="22" xfId="0" applyNumberFormat="1" applyFont="1" applyFill="1" applyBorder="1" applyAlignment="1">
      <alignment horizontal="center" vertical="center"/>
    </xf>
    <xf numFmtId="3" fontId="7" fillId="2" borderId="11" xfId="0" applyNumberFormat="1" applyFont="1" applyFill="1" applyBorder="1" applyAlignment="1" applyProtection="1">
      <alignment horizontal="center" vertical="center"/>
      <protection locked="0"/>
    </xf>
    <xf numFmtId="166" fontId="7" fillId="2" borderId="2" xfId="0" applyNumberFormat="1" applyFont="1" applyFill="1" applyBorder="1" applyAlignment="1" applyProtection="1">
      <alignment horizontal="center" vertical="center"/>
      <protection locked="0"/>
    </xf>
    <xf numFmtId="166" fontId="7" fillId="2" borderId="2" xfId="0" applyNumberFormat="1" applyFont="1" applyFill="1" applyBorder="1" applyAlignment="1" applyProtection="1">
      <alignment horizontal="center"/>
      <protection locked="0"/>
    </xf>
    <xf numFmtId="166" fontId="7" fillId="2" borderId="11" xfId="0" applyNumberFormat="1" applyFont="1" applyFill="1" applyBorder="1" applyAlignment="1" applyProtection="1">
      <alignment horizontal="center" vertical="center"/>
      <protection locked="0"/>
    </xf>
    <xf numFmtId="3" fontId="7" fillId="2" borderId="11" xfId="0" applyNumberFormat="1" applyFont="1" applyFill="1" applyBorder="1" applyAlignment="1" applyProtection="1">
      <alignment horizontal="center"/>
      <protection locked="0"/>
    </xf>
    <xf numFmtId="166" fontId="7" fillId="2" borderId="11" xfId="0" applyNumberFormat="1" applyFont="1" applyFill="1" applyBorder="1" applyAlignment="1" applyProtection="1">
      <alignment horizontal="center"/>
      <protection locked="0"/>
    </xf>
    <xf numFmtId="3" fontId="7" fillId="2" borderId="11" xfId="0" applyNumberFormat="1" applyFont="1" applyFill="1" applyBorder="1" applyAlignment="1" applyProtection="1">
      <alignment horizontal="center"/>
    </xf>
    <xf numFmtId="166" fontId="7" fillId="2" borderId="11" xfId="0" applyNumberFormat="1" applyFont="1" applyFill="1" applyBorder="1" applyAlignment="1" applyProtection="1">
      <alignment horizontal="center"/>
    </xf>
    <xf numFmtId="166" fontId="7" fillId="7" borderId="11" xfId="0" applyNumberFormat="1" applyFont="1" applyFill="1" applyBorder="1" applyAlignment="1" applyProtection="1">
      <alignment horizontal="center" vertical="top"/>
      <protection locked="0"/>
    </xf>
    <xf numFmtId="166" fontId="7" fillId="2" borderId="2" xfId="0" applyNumberFormat="1" applyFont="1" applyFill="1" applyBorder="1" applyAlignment="1" applyProtection="1">
      <alignment horizontal="center"/>
    </xf>
    <xf numFmtId="3" fontId="7" fillId="2" borderId="2" xfId="0" applyNumberFormat="1" applyFont="1" applyFill="1" applyBorder="1" applyAlignment="1" applyProtection="1">
      <alignment horizontal="center"/>
      <protection locked="0"/>
    </xf>
    <xf numFmtId="3" fontId="7" fillId="2" borderId="2" xfId="0" applyNumberFormat="1" applyFont="1" applyFill="1" applyBorder="1" applyAlignment="1" applyProtection="1">
      <alignment horizontal="center"/>
    </xf>
    <xf numFmtId="0" fontId="7" fillId="2" borderId="8" xfId="0" applyFont="1" applyFill="1" applyBorder="1" applyAlignment="1" applyProtection="1">
      <alignment horizontal="center"/>
    </xf>
    <xf numFmtId="0" fontId="7" fillId="2" borderId="4" xfId="0" applyFont="1" applyFill="1" applyBorder="1" applyAlignment="1" applyProtection="1">
      <alignment horizontal="center"/>
    </xf>
    <xf numFmtId="3" fontId="7" fillId="2" borderId="2" xfId="0" applyNumberFormat="1" applyFont="1" applyFill="1" applyBorder="1" applyAlignment="1" applyProtection="1">
      <alignment horizontal="center" vertical="center"/>
      <protection locked="0"/>
    </xf>
    <xf numFmtId="0" fontId="34" fillId="2" borderId="0" xfId="0" quotePrefix="1" applyFont="1" applyFill="1" applyBorder="1" applyAlignment="1" applyProtection="1">
      <alignment horizontal="left" vertical="center" wrapText="1"/>
    </xf>
    <xf numFmtId="0" fontId="51" fillId="8" borderId="11" xfId="1" applyNumberFormat="1" applyFont="1" applyFill="1" applyBorder="1" applyAlignment="1" applyProtection="1">
      <alignment horizontal="center" vertical="center"/>
      <protection locked="0"/>
    </xf>
    <xf numFmtId="166" fontId="51" fillId="0" borderId="2" xfId="0" applyNumberFormat="1" applyFont="1" applyFill="1" applyBorder="1" applyAlignment="1" applyProtection="1">
      <alignment horizontal="center" vertical="center"/>
      <protection locked="0"/>
    </xf>
    <xf numFmtId="3" fontId="7" fillId="0" borderId="11" xfId="0" applyNumberFormat="1" applyFont="1" applyFill="1" applyBorder="1" applyAlignment="1" applyProtection="1">
      <alignment horizontal="center"/>
      <protection locked="0"/>
    </xf>
    <xf numFmtId="1" fontId="7" fillId="0" borderId="11" xfId="0" applyNumberFormat="1" applyFont="1" applyFill="1" applyBorder="1" applyAlignment="1" applyProtection="1">
      <alignment horizontal="center"/>
      <protection locked="0"/>
    </xf>
    <xf numFmtId="0" fontId="7" fillId="0" borderId="11" xfId="0" applyFont="1" applyFill="1" applyBorder="1" applyAlignment="1" applyProtection="1">
      <protection locked="0"/>
    </xf>
    <xf numFmtId="0" fontId="7" fillId="0" borderId="11" xfId="0" applyFont="1" applyFill="1" applyBorder="1" applyAlignment="1"/>
    <xf numFmtId="0" fontId="7" fillId="0" borderId="4" xfId="0" applyFont="1" applyFill="1" applyBorder="1" applyAlignment="1"/>
    <xf numFmtId="166" fontId="7" fillId="0" borderId="2" xfId="0" applyNumberFormat="1" applyFont="1" applyFill="1" applyBorder="1" applyAlignment="1" applyProtection="1">
      <alignment horizontal="center" vertical="center"/>
      <protection locked="0"/>
    </xf>
    <xf numFmtId="166" fontId="7" fillId="0" borderId="13" xfId="0" applyNumberFormat="1" applyFont="1" applyFill="1" applyBorder="1" applyAlignment="1" applyProtection="1">
      <alignment horizontal="center" vertical="center"/>
      <protection locked="0"/>
    </xf>
    <xf numFmtId="0" fontId="7" fillId="0" borderId="11" xfId="0" applyFont="1" applyFill="1" applyBorder="1" applyAlignment="1" applyProtection="1">
      <alignment horizontal="center"/>
      <protection locked="0"/>
    </xf>
    <xf numFmtId="0" fontId="7" fillId="0" borderId="11" xfId="0" applyFont="1" applyFill="1" applyBorder="1" applyAlignment="1">
      <alignment horizontal="center"/>
    </xf>
    <xf numFmtId="0" fontId="7" fillId="0" borderId="2" xfId="0" applyFont="1" applyFill="1" applyBorder="1" applyAlignment="1">
      <alignment horizontal="center"/>
    </xf>
    <xf numFmtId="3" fontId="7" fillId="0" borderId="11" xfId="0" applyNumberFormat="1" applyFont="1" applyFill="1" applyBorder="1" applyAlignment="1" applyProtection="1">
      <alignment horizontal="center" vertical="center"/>
      <protection locked="0"/>
    </xf>
    <xf numFmtId="166" fontId="7" fillId="0" borderId="11" xfId="0" applyNumberFormat="1" applyFont="1" applyFill="1" applyBorder="1" applyAlignment="1" applyProtection="1">
      <alignment horizontal="center" vertical="center"/>
      <protection locked="0"/>
    </xf>
    <xf numFmtId="1" fontId="7" fillId="0" borderId="11" xfId="0" applyNumberFormat="1"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11" xfId="0" applyFont="1" applyFill="1" applyBorder="1" applyAlignment="1">
      <alignment horizontal="center" vertical="center"/>
    </xf>
    <xf numFmtId="3" fontId="7" fillId="0" borderId="11" xfId="0" applyNumberFormat="1" applyFont="1" applyFill="1" applyBorder="1" applyAlignment="1" applyProtection="1">
      <alignment horizontal="center"/>
    </xf>
    <xf numFmtId="0" fontId="7" fillId="8" borderId="11" xfId="1" applyNumberFormat="1" applyFont="1" applyFill="1" applyBorder="1" applyAlignment="1" applyProtection="1">
      <alignment horizontal="center"/>
      <protection locked="0"/>
    </xf>
    <xf numFmtId="166" fontId="7" fillId="0" borderId="2" xfId="0" applyNumberFormat="1" applyFont="1" applyFill="1" applyBorder="1" applyAlignment="1" applyProtection="1">
      <alignment horizontal="center"/>
      <protection locked="0"/>
    </xf>
    <xf numFmtId="166" fontId="7" fillId="0" borderId="11" xfId="0" applyNumberFormat="1" applyFont="1" applyFill="1" applyBorder="1" applyAlignment="1" applyProtection="1">
      <alignment horizontal="center"/>
    </xf>
    <xf numFmtId="166" fontId="7" fillId="0" borderId="2" xfId="0" applyNumberFormat="1" applyFont="1" applyFill="1" applyBorder="1" applyAlignment="1" applyProtection="1">
      <alignment horizontal="center"/>
    </xf>
    <xf numFmtId="3" fontId="7" fillId="0" borderId="8" xfId="0" applyNumberFormat="1" applyFont="1" applyFill="1" applyBorder="1" applyAlignment="1" applyProtection="1">
      <alignment horizontal="center" vertical="center"/>
      <protection locked="0"/>
    </xf>
    <xf numFmtId="166" fontId="7" fillId="0" borderId="11" xfId="0" applyNumberFormat="1" applyFont="1" applyFill="1" applyBorder="1" applyAlignment="1" applyProtection="1">
      <alignment horizontal="center"/>
      <protection locked="0"/>
    </xf>
    <xf numFmtId="3" fontId="63" fillId="6" borderId="11" xfId="0" applyNumberFormat="1" applyFont="1" applyFill="1" applyBorder="1" applyAlignment="1" applyProtection="1">
      <alignment horizontal="center" vertical="center"/>
      <protection locked="0"/>
    </xf>
    <xf numFmtId="3" fontId="63" fillId="0" borderId="2" xfId="0" applyNumberFormat="1" applyFont="1" applyFill="1" applyBorder="1" applyAlignment="1" applyProtection="1">
      <alignment horizontal="center" vertical="center"/>
      <protection locked="0"/>
    </xf>
    <xf numFmtId="3" fontId="63" fillId="0" borderId="15" xfId="0" applyNumberFormat="1" applyFont="1" applyFill="1" applyBorder="1" applyAlignment="1" applyProtection="1">
      <alignment horizontal="center" vertical="center"/>
      <protection locked="0"/>
    </xf>
    <xf numFmtId="3" fontId="64" fillId="5" borderId="11" xfId="0" applyNumberFormat="1" applyFont="1" applyFill="1" applyBorder="1" applyAlignment="1" applyProtection="1">
      <alignment horizontal="center" vertical="center"/>
      <protection locked="0"/>
    </xf>
    <xf numFmtId="3" fontId="63" fillId="0" borderId="11" xfId="0" applyNumberFormat="1" applyFont="1" applyFill="1" applyBorder="1" applyAlignment="1" applyProtection="1">
      <alignment horizontal="center" vertical="center"/>
      <protection locked="0"/>
    </xf>
    <xf numFmtId="166" fontId="63" fillId="0" borderId="11" xfId="0" applyNumberFormat="1" applyFont="1" applyFill="1" applyBorder="1" applyAlignment="1" applyProtection="1">
      <alignment horizontal="center" vertical="center"/>
      <protection locked="0"/>
    </xf>
    <xf numFmtId="3" fontId="63" fillId="6" borderId="2" xfId="0" applyNumberFormat="1" applyFont="1" applyFill="1" applyBorder="1" applyAlignment="1" applyProtection="1">
      <alignment horizontal="center" vertical="center"/>
      <protection locked="0"/>
    </xf>
    <xf numFmtId="3" fontId="63" fillId="6" borderId="15" xfId="0" applyNumberFormat="1" applyFont="1" applyFill="1" applyBorder="1" applyAlignment="1" applyProtection="1">
      <alignment horizontal="center" vertical="center"/>
      <protection locked="0"/>
    </xf>
    <xf numFmtId="0" fontId="24" fillId="0" borderId="0" xfId="0" quotePrefix="1" applyFont="1" applyFill="1" applyAlignment="1">
      <alignment vertical="center"/>
    </xf>
    <xf numFmtId="0" fontId="67" fillId="2" borderId="0" xfId="3" applyFont="1" applyFill="1" applyAlignment="1" applyProtection="1">
      <alignment vertical="center"/>
      <protection locked="0"/>
    </xf>
    <xf numFmtId="0" fontId="68" fillId="2" borderId="0" xfId="0" applyFont="1" applyFill="1" applyBorder="1" applyAlignment="1">
      <alignment vertical="center"/>
    </xf>
    <xf numFmtId="0" fontId="69" fillId="2" borderId="0" xfId="0" applyFont="1" applyFill="1" applyBorder="1" applyAlignment="1">
      <alignment horizontal="center" vertical="center"/>
    </xf>
    <xf numFmtId="0" fontId="67" fillId="2" borderId="0" xfId="3" applyFont="1" applyFill="1" applyAlignment="1" applyProtection="1">
      <alignment vertical="center"/>
    </xf>
    <xf numFmtId="0" fontId="66" fillId="2" borderId="0" xfId="3" applyFont="1" applyFill="1" applyAlignment="1" applyProtection="1">
      <alignment vertical="center"/>
    </xf>
    <xf numFmtId="0" fontId="65" fillId="2" borderId="0" xfId="3" applyFont="1" applyFill="1" applyAlignment="1" applyProtection="1">
      <alignment vertical="center"/>
    </xf>
    <xf numFmtId="0" fontId="65" fillId="2" borderId="0" xfId="3" quotePrefix="1" applyFont="1" applyFill="1" applyAlignment="1" applyProtection="1">
      <alignment horizontal="left" vertical="center"/>
    </xf>
    <xf numFmtId="0" fontId="70" fillId="0" borderId="0" xfId="0" applyFont="1"/>
    <xf numFmtId="0" fontId="66" fillId="2" borderId="0" xfId="3" applyFont="1" applyFill="1" applyProtection="1">
      <protection locked="0"/>
    </xf>
    <xf numFmtId="0" fontId="71" fillId="2" borderId="0" xfId="3" applyFont="1" applyFill="1" applyAlignment="1" applyProtection="1">
      <alignment vertical="center"/>
    </xf>
    <xf numFmtId="0" fontId="71" fillId="2" borderId="0" xfId="3" quotePrefix="1" applyFont="1" applyFill="1" applyAlignment="1" applyProtection="1">
      <alignment vertical="center"/>
    </xf>
    <xf numFmtId="0" fontId="66" fillId="2" borderId="0" xfId="3" applyFont="1" applyFill="1" applyAlignment="1" applyProtection="1">
      <alignment vertical="center"/>
      <protection locked="0"/>
    </xf>
    <xf numFmtId="0" fontId="65" fillId="2" borderId="0" xfId="3" quotePrefix="1" applyFont="1" applyFill="1" applyAlignment="1" applyProtection="1">
      <alignment horizontal="left"/>
    </xf>
    <xf numFmtId="0" fontId="26" fillId="12" borderId="0" xfId="3" quotePrefix="1" applyFont="1" applyFill="1" applyBorder="1" applyAlignment="1" applyProtection="1">
      <alignment horizontal="left" vertical="center" wrapText="1"/>
      <protection locked="0"/>
    </xf>
    <xf numFmtId="0" fontId="24" fillId="12" borderId="0" xfId="3" applyFont="1" applyFill="1" applyBorder="1" applyAlignment="1" applyProtection="1">
      <alignment horizontal="justify"/>
      <protection locked="0"/>
    </xf>
    <xf numFmtId="0" fontId="24" fillId="12" borderId="18" xfId="3" applyFont="1" applyFill="1" applyBorder="1" applyAlignment="1" applyProtection="1">
      <alignment horizontal="center" vertical="center" wrapText="1"/>
      <protection locked="0"/>
    </xf>
    <xf numFmtId="0" fontId="24" fillId="12" borderId="0" xfId="3" quotePrefix="1" applyFont="1" applyFill="1" applyBorder="1" applyAlignment="1" applyProtection="1">
      <alignment horizontal="left" wrapText="1"/>
      <protection locked="0"/>
    </xf>
    <xf numFmtId="0" fontId="24" fillId="12" borderId="0" xfId="3" applyFont="1" applyFill="1" applyAlignment="1" applyProtection="1">
      <protection locked="0"/>
    </xf>
    <xf numFmtId="0" fontId="24" fillId="12" borderId="23" xfId="3" applyFont="1" applyFill="1" applyBorder="1" applyAlignment="1" applyProtection="1">
      <alignment horizontal="center"/>
      <protection locked="0"/>
    </xf>
    <xf numFmtId="3" fontId="24" fillId="12" borderId="23" xfId="0" applyNumberFormat="1" applyFont="1" applyFill="1" applyBorder="1" applyAlignment="1" applyProtection="1">
      <alignment horizontal="center" vertical="center"/>
      <protection locked="0"/>
    </xf>
    <xf numFmtId="0" fontId="24" fillId="12" borderId="0" xfId="3" quotePrefix="1" applyFont="1" applyFill="1" applyAlignment="1" applyProtection="1">
      <alignment horizontal="left"/>
      <protection locked="0"/>
    </xf>
    <xf numFmtId="0" fontId="24" fillId="12" borderId="28" xfId="3" applyFont="1" applyFill="1" applyBorder="1" applyAlignment="1" applyProtection="1">
      <alignment horizontal="center"/>
      <protection locked="0"/>
    </xf>
    <xf numFmtId="3" fontId="24" fillId="12" borderId="28" xfId="0" applyNumberFormat="1" applyFont="1" applyFill="1" applyBorder="1" applyAlignment="1" applyProtection="1">
      <alignment horizontal="center" vertical="center"/>
      <protection locked="0"/>
    </xf>
    <xf numFmtId="0" fontId="24" fillId="12" borderId="25" xfId="3" applyFont="1" applyFill="1" applyBorder="1" applyAlignment="1" applyProtection="1">
      <alignment horizontal="center"/>
      <protection locked="0"/>
    </xf>
    <xf numFmtId="3" fontId="24" fillId="12" borderId="25" xfId="0" applyNumberFormat="1" applyFont="1" applyFill="1" applyBorder="1" applyAlignment="1" applyProtection="1">
      <alignment horizontal="center" vertical="center"/>
      <protection locked="0"/>
    </xf>
    <xf numFmtId="0" fontId="24" fillId="12" borderId="24" xfId="3" applyFont="1" applyFill="1" applyBorder="1" applyAlignment="1" applyProtection="1">
      <alignment horizontal="center"/>
      <protection locked="0"/>
    </xf>
    <xf numFmtId="3" fontId="24" fillId="12" borderId="24" xfId="0" applyNumberFormat="1" applyFont="1" applyFill="1" applyBorder="1" applyAlignment="1" applyProtection="1">
      <alignment horizontal="center" vertical="center"/>
      <protection locked="0"/>
    </xf>
    <xf numFmtId="0" fontId="24" fillId="12" borderId="0" xfId="0" applyFont="1" applyFill="1" applyAlignment="1">
      <alignment wrapText="1"/>
    </xf>
    <xf numFmtId="0" fontId="26" fillId="12" borderId="0" xfId="0" applyFont="1" applyFill="1" applyAlignment="1">
      <alignment vertical="center"/>
    </xf>
    <xf numFmtId="0" fontId="24" fillId="12" borderId="0" xfId="0" applyFont="1" applyFill="1"/>
    <xf numFmtId="0" fontId="39" fillId="3" borderId="32" xfId="0" applyFont="1" applyFill="1" applyBorder="1" applyAlignment="1" applyProtection="1">
      <alignment horizontal="center" vertical="center"/>
      <protection locked="0"/>
    </xf>
    <xf numFmtId="0" fontId="26" fillId="12" borderId="5" xfId="0" applyFont="1" applyFill="1" applyBorder="1" applyAlignment="1"/>
    <xf numFmtId="0" fontId="24" fillId="12" borderId="0" xfId="0" applyFont="1" applyFill="1" applyBorder="1" applyAlignment="1">
      <alignment vertical="center"/>
    </xf>
    <xf numFmtId="0" fontId="24" fillId="12" borderId="0" xfId="0" quotePrefix="1" applyFont="1" applyFill="1" applyBorder="1" applyAlignment="1">
      <alignment vertical="center"/>
    </xf>
    <xf numFmtId="0" fontId="24" fillId="12" borderId="0" xfId="0" quotePrefix="1" applyFont="1" applyFill="1" applyBorder="1" applyAlignment="1"/>
    <xf numFmtId="0" fontId="24" fillId="12" borderId="0" xfId="0" quotePrefix="1" applyFont="1" applyFill="1" applyAlignment="1">
      <alignment vertical="center"/>
    </xf>
    <xf numFmtId="0" fontId="24" fillId="12" borderId="0" xfId="0" applyFont="1" applyFill="1" applyBorder="1" applyAlignment="1"/>
    <xf numFmtId="0" fontId="34" fillId="12" borderId="0" xfId="0" quotePrefix="1" applyFont="1" applyFill="1" applyBorder="1" applyAlignment="1">
      <alignment vertical="center"/>
    </xf>
    <xf numFmtId="0" fontId="34" fillId="12" borderId="0" xfId="0" quotePrefix="1" applyFont="1" applyFill="1" applyAlignment="1">
      <alignment vertical="center"/>
    </xf>
    <xf numFmtId="0" fontId="26" fillId="12" borderId="0" xfId="0" applyFont="1" applyFill="1" applyBorder="1" applyAlignment="1"/>
    <xf numFmtId="0" fontId="26" fillId="12" borderId="0" xfId="0" applyFont="1" applyFill="1" applyBorder="1" applyAlignment="1">
      <alignment vertical="center"/>
    </xf>
    <xf numFmtId="0" fontId="26" fillId="12" borderId="18" xfId="0" applyFont="1" applyFill="1" applyBorder="1" applyAlignment="1" applyProtection="1">
      <alignment horizontal="center" vertical="center"/>
    </xf>
    <xf numFmtId="0" fontId="24" fillId="12" borderId="0" xfId="0" applyFont="1" applyFill="1" applyBorder="1" applyAlignment="1" applyProtection="1">
      <alignment vertical="center"/>
    </xf>
    <xf numFmtId="0" fontId="26" fillId="12" borderId="8" xfId="3" applyFont="1" applyFill="1" applyBorder="1" applyAlignment="1" applyProtection="1">
      <alignment horizontal="center" vertical="center" wrapText="1"/>
    </xf>
    <xf numFmtId="166" fontId="7" fillId="11" borderId="2" xfId="0" applyNumberFormat="1" applyFont="1" applyFill="1" applyBorder="1" applyAlignment="1" applyProtection="1">
      <alignment horizontal="center" vertical="center"/>
      <protection locked="0"/>
    </xf>
    <xf numFmtId="0" fontId="24" fillId="11" borderId="0" xfId="0" quotePrefix="1" applyFont="1" applyFill="1" applyBorder="1" applyAlignment="1">
      <alignment horizontal="left" vertical="center" indent="2"/>
    </xf>
    <xf numFmtId="3" fontId="7" fillId="11" borderId="11" xfId="0" applyNumberFormat="1" applyFont="1" applyFill="1" applyBorder="1" applyAlignment="1" applyProtection="1">
      <alignment horizontal="center" vertical="center"/>
      <protection locked="0"/>
    </xf>
    <xf numFmtId="166" fontId="37" fillId="11" borderId="15" xfId="0" applyNumberFormat="1" applyFont="1" applyFill="1" applyBorder="1" applyAlignment="1" applyProtection="1">
      <alignment horizontal="center" vertical="center"/>
      <protection locked="0"/>
    </xf>
    <xf numFmtId="0" fontId="37" fillId="11" borderId="15" xfId="0" applyFont="1" applyFill="1" applyBorder="1" applyAlignment="1">
      <alignment vertical="center"/>
    </xf>
    <xf numFmtId="166" fontId="51" fillId="11" borderId="2" xfId="0" applyNumberFormat="1" applyFont="1" applyFill="1" applyBorder="1" applyAlignment="1" applyProtection="1">
      <alignment horizontal="center"/>
      <protection locked="0"/>
    </xf>
    <xf numFmtId="166" fontId="7" fillId="11" borderId="11" xfId="0" applyNumberFormat="1" applyFont="1" applyFill="1" applyBorder="1" applyAlignment="1" applyProtection="1">
      <alignment horizontal="center" vertical="center"/>
      <protection locked="0"/>
    </xf>
    <xf numFmtId="3" fontId="7" fillId="11" borderId="2" xfId="0" applyNumberFormat="1" applyFont="1" applyFill="1" applyBorder="1" applyAlignment="1" applyProtection="1">
      <alignment horizontal="center" vertical="center"/>
      <protection locked="0"/>
    </xf>
    <xf numFmtId="0" fontId="72" fillId="11" borderId="32" xfId="0" applyFont="1" applyFill="1" applyBorder="1" applyAlignment="1">
      <alignment horizontal="center" vertical="center"/>
    </xf>
    <xf numFmtId="0" fontId="72" fillId="11" borderId="33" xfId="0" applyFont="1" applyFill="1" applyBorder="1" applyAlignment="1">
      <alignment horizontal="center" vertical="center"/>
    </xf>
    <xf numFmtId="0" fontId="72" fillId="11" borderId="35" xfId="0" applyFont="1" applyFill="1" applyBorder="1" applyAlignment="1">
      <alignment horizontal="center" vertical="center"/>
    </xf>
    <xf numFmtId="0" fontId="72" fillId="11" borderId="36" xfId="0" applyFont="1" applyFill="1" applyBorder="1" applyAlignment="1">
      <alignment horizontal="center" vertical="center"/>
    </xf>
    <xf numFmtId="166" fontId="7" fillId="13" borderId="29" xfId="0" applyNumberFormat="1" applyFont="1" applyFill="1" applyBorder="1" applyAlignment="1" applyProtection="1">
      <alignment horizontal="right" vertical="center"/>
      <protection locked="0"/>
    </xf>
    <xf numFmtId="166" fontId="7" fillId="13" borderId="30" xfId="0" applyNumberFormat="1" applyFont="1" applyFill="1" applyBorder="1" applyAlignment="1" applyProtection="1">
      <alignment horizontal="right" vertical="center"/>
      <protection locked="0"/>
    </xf>
    <xf numFmtId="166" fontId="7" fillId="13" borderId="34" xfId="0" applyNumberFormat="1" applyFont="1" applyFill="1" applyBorder="1" applyAlignment="1" applyProtection="1">
      <alignment horizontal="right" vertical="center"/>
      <protection locked="0"/>
    </xf>
    <xf numFmtId="166" fontId="7" fillId="13" borderId="35" xfId="0" applyNumberFormat="1" applyFont="1" applyFill="1" applyBorder="1" applyAlignment="1" applyProtection="1">
      <alignment horizontal="right" vertical="center"/>
      <protection locked="0"/>
    </xf>
    <xf numFmtId="3" fontId="63" fillId="14" borderId="11" xfId="0" applyNumberFormat="1" applyFont="1" applyFill="1" applyBorder="1" applyAlignment="1" applyProtection="1">
      <alignment horizontal="center" vertical="center"/>
      <protection locked="0"/>
    </xf>
    <xf numFmtId="3" fontId="63" fillId="11" borderId="15" xfId="0" applyNumberFormat="1" applyFont="1" applyFill="1" applyBorder="1" applyAlignment="1" applyProtection="1">
      <alignment horizontal="center" vertical="center"/>
      <protection locked="0"/>
    </xf>
    <xf numFmtId="0" fontId="8" fillId="11" borderId="0" xfId="0" applyFont="1" applyFill="1" applyAlignment="1">
      <alignment horizontal="left" vertical="center"/>
    </xf>
    <xf numFmtId="0" fontId="18" fillId="11" borderId="0" xfId="0" applyFont="1" applyFill="1" applyBorder="1" applyAlignment="1">
      <alignment horizontal="left" vertical="center"/>
    </xf>
    <xf numFmtId="1" fontId="39" fillId="3" borderId="32" xfId="0" applyNumberFormat="1" applyFont="1" applyFill="1" applyBorder="1" applyAlignment="1" applyProtection="1">
      <alignment horizontal="right" vertical="center"/>
      <protection locked="0"/>
    </xf>
    <xf numFmtId="0" fontId="24" fillId="11" borderId="0" xfId="0" applyFont="1" applyFill="1"/>
    <xf numFmtId="0" fontId="24" fillId="11" borderId="0" xfId="0" applyFont="1" applyFill="1" applyBorder="1" applyAlignment="1">
      <alignment horizontal="left" vertical="center" wrapText="1" indent="2"/>
    </xf>
    <xf numFmtId="0" fontId="24" fillId="11" borderId="0" xfId="0" applyFont="1" applyFill="1" applyBorder="1" applyAlignment="1">
      <alignment vertical="center" wrapText="1"/>
    </xf>
    <xf numFmtId="0" fontId="24" fillId="11" borderId="42" xfId="0" applyFont="1" applyFill="1" applyBorder="1"/>
    <xf numFmtId="0" fontId="24" fillId="11" borderId="2" xfId="0" applyFont="1" applyFill="1" applyBorder="1"/>
    <xf numFmtId="0" fontId="24" fillId="11" borderId="14" xfId="0" applyFont="1" applyFill="1" applyBorder="1"/>
    <xf numFmtId="3" fontId="63" fillId="14" borderId="2" xfId="0" applyNumberFormat="1" applyFont="1" applyFill="1" applyBorder="1" applyAlignment="1" applyProtection="1">
      <alignment horizontal="center" vertical="center"/>
      <protection locked="0"/>
    </xf>
    <xf numFmtId="0" fontId="11" fillId="11" borderId="18" xfId="0" quotePrefix="1" applyFont="1" applyFill="1" applyBorder="1" applyAlignment="1">
      <alignment horizontal="center" vertical="center"/>
    </xf>
    <xf numFmtId="0" fontId="0" fillId="11" borderId="7" xfId="0" applyFill="1" applyBorder="1"/>
    <xf numFmtId="0" fontId="11" fillId="11" borderId="6" xfId="0" quotePrefix="1" applyFont="1" applyFill="1" applyBorder="1" applyAlignment="1">
      <alignment horizontal="justify" vertical="center" wrapText="1"/>
    </xf>
    <xf numFmtId="0" fontId="0" fillId="11" borderId="44" xfId="0" applyFill="1" applyBorder="1"/>
    <xf numFmtId="0" fontId="10" fillId="11" borderId="45" xfId="0" applyFont="1" applyFill="1" applyBorder="1" applyAlignment="1">
      <alignment horizontal="justify" vertical="center"/>
    </xf>
    <xf numFmtId="0" fontId="0" fillId="11" borderId="45" xfId="0" applyFill="1" applyBorder="1"/>
    <xf numFmtId="0" fontId="18" fillId="12" borderId="0" xfId="0" applyFont="1" applyFill="1" applyAlignment="1">
      <alignment horizontal="center" vertical="center"/>
    </xf>
    <xf numFmtId="0" fontId="47" fillId="12" borderId="0" xfId="0" applyFont="1" applyFill="1" applyBorder="1" applyAlignment="1">
      <alignment horizontal="center" vertical="center"/>
    </xf>
    <xf numFmtId="0" fontId="32" fillId="3" borderId="42" xfId="0" applyFont="1" applyFill="1" applyBorder="1" applyAlignment="1">
      <alignment horizontal="center" vertical="center"/>
    </xf>
    <xf numFmtId="3" fontId="32" fillId="3" borderId="40" xfId="0" applyNumberFormat="1" applyFont="1" applyFill="1" applyBorder="1" applyAlignment="1">
      <alignment horizontal="center" vertical="center"/>
    </xf>
    <xf numFmtId="0" fontId="11" fillId="11" borderId="18" xfId="0" quotePrefix="1" applyFont="1" applyFill="1" applyBorder="1" applyAlignment="1">
      <alignment horizontal="center" vertical="center" wrapText="1"/>
    </xf>
    <xf numFmtId="0" fontId="24" fillId="11" borderId="0" xfId="0" applyFont="1" applyFill="1" applyBorder="1"/>
    <xf numFmtId="0" fontId="24" fillId="11" borderId="1" xfId="0" applyFont="1" applyFill="1" applyBorder="1"/>
    <xf numFmtId="3" fontId="63" fillId="14" borderId="32" xfId="0" applyNumberFormat="1" applyFont="1" applyFill="1" applyBorder="1" applyAlignment="1" applyProtection="1">
      <alignment horizontal="center" vertical="center"/>
      <protection locked="0"/>
    </xf>
    <xf numFmtId="166" fontId="7" fillId="13" borderId="32" xfId="0" applyNumberFormat="1" applyFont="1" applyFill="1" applyBorder="1" applyAlignment="1" applyProtection="1">
      <alignment horizontal="right" vertical="center"/>
      <protection locked="0"/>
    </xf>
    <xf numFmtId="0" fontId="24" fillId="11" borderId="39" xfId="0" applyFont="1" applyFill="1" applyBorder="1" applyAlignment="1">
      <alignment horizontal="center" vertical="center"/>
    </xf>
    <xf numFmtId="0" fontId="72" fillId="11" borderId="39" xfId="0" applyFont="1" applyFill="1" applyBorder="1" applyAlignment="1">
      <alignment horizontal="center" vertical="center"/>
    </xf>
    <xf numFmtId="166" fontId="7" fillId="13" borderId="31" xfId="0" applyNumberFormat="1" applyFont="1" applyFill="1" applyBorder="1" applyAlignment="1" applyProtection="1">
      <alignment horizontal="right" vertical="center"/>
      <protection locked="0"/>
    </xf>
    <xf numFmtId="3" fontId="63" fillId="14" borderId="33" xfId="0" applyNumberFormat="1" applyFont="1" applyFill="1" applyBorder="1" applyAlignment="1" applyProtection="1">
      <alignment horizontal="center" vertical="center"/>
      <protection locked="0"/>
    </xf>
    <xf numFmtId="166" fontId="7" fillId="13" borderId="33" xfId="0" applyNumberFormat="1" applyFont="1" applyFill="1" applyBorder="1" applyAlignment="1" applyProtection="1">
      <alignment horizontal="right" vertical="center"/>
      <protection locked="0"/>
    </xf>
    <xf numFmtId="0" fontId="32" fillId="11" borderId="2" xfId="0" applyFont="1" applyFill="1" applyBorder="1" applyAlignment="1">
      <alignment horizontal="center" vertical="center"/>
    </xf>
    <xf numFmtId="3" fontId="32" fillId="11" borderId="11" xfId="0" applyNumberFormat="1" applyFont="1" applyFill="1" applyBorder="1" applyAlignment="1">
      <alignment horizontal="center" vertical="center"/>
    </xf>
    <xf numFmtId="0" fontId="8" fillId="12" borderId="0" xfId="0" applyFont="1" applyFill="1" applyBorder="1" applyAlignment="1">
      <alignment vertical="center"/>
    </xf>
    <xf numFmtId="0" fontId="24" fillId="11" borderId="39" xfId="0" applyFont="1" applyFill="1" applyBorder="1" applyAlignment="1">
      <alignment horizontal="center" vertical="center" wrapText="1"/>
    </xf>
    <xf numFmtId="0" fontId="39" fillId="3" borderId="32" xfId="0" applyFont="1" applyFill="1" applyBorder="1" applyAlignment="1" applyProtection="1">
      <alignment horizontal="center" vertical="center"/>
      <protection locked="0"/>
    </xf>
    <xf numFmtId="0" fontId="72" fillId="11" borderId="39" xfId="0" applyFont="1" applyFill="1" applyBorder="1" applyAlignment="1">
      <alignment horizontal="center" vertical="center" wrapText="1"/>
    </xf>
    <xf numFmtId="1" fontId="39" fillId="5" borderId="32" xfId="0" applyNumberFormat="1" applyFont="1" applyFill="1" applyBorder="1" applyAlignment="1" applyProtection="1">
      <alignment horizontal="right" vertical="center"/>
      <protection locked="0"/>
    </xf>
    <xf numFmtId="0" fontId="39" fillId="3" borderId="32" xfId="0" applyFont="1" applyFill="1" applyBorder="1" applyAlignment="1" applyProtection="1">
      <alignment horizontal="center" vertical="center"/>
      <protection locked="0"/>
    </xf>
    <xf numFmtId="0" fontId="11" fillId="11" borderId="38" xfId="0" quotePrefix="1" applyFont="1" applyFill="1" applyBorder="1" applyAlignment="1">
      <alignment horizontal="justify" vertical="center" wrapText="1"/>
    </xf>
    <xf numFmtId="0" fontId="13" fillId="11" borderId="4" xfId="0" applyNumberFormat="1" applyFont="1" applyFill="1" applyBorder="1" applyAlignment="1">
      <alignment horizontal="justify" vertical="center" wrapText="1"/>
    </xf>
    <xf numFmtId="0" fontId="13" fillId="11" borderId="5" xfId="0" applyNumberFormat="1" applyFont="1" applyFill="1" applyBorder="1" applyAlignment="1">
      <alignment horizontal="justify" vertical="center" wrapText="1"/>
    </xf>
    <xf numFmtId="0" fontId="22" fillId="10" borderId="7" xfId="0" applyFont="1" applyFill="1" applyBorder="1" applyAlignment="1">
      <alignment horizontal="center" vertical="center"/>
    </xf>
    <xf numFmtId="0" fontId="22" fillId="10" borderId="9" xfId="0" applyFont="1" applyFill="1" applyBorder="1" applyAlignment="1">
      <alignment horizontal="center" vertical="center"/>
    </xf>
    <xf numFmtId="0" fontId="22" fillId="10" borderId="6" xfId="0" applyFont="1" applyFill="1" applyBorder="1" applyAlignment="1">
      <alignment horizontal="center" vertical="center"/>
    </xf>
    <xf numFmtId="0" fontId="8" fillId="2" borderId="3" xfId="0" applyFont="1" applyFill="1" applyBorder="1" applyAlignment="1">
      <alignment horizontal="center" vertical="center"/>
    </xf>
    <xf numFmtId="0" fontId="13" fillId="9" borderId="14" xfId="0" applyNumberFormat="1" applyFont="1" applyFill="1" applyBorder="1" applyAlignment="1">
      <alignment horizontal="justify" vertical="center" wrapText="1"/>
    </xf>
    <xf numFmtId="0" fontId="13" fillId="9" borderId="1" xfId="0" applyNumberFormat="1" applyFont="1" applyFill="1" applyBorder="1" applyAlignment="1">
      <alignment horizontal="justify" vertical="center" wrapText="1"/>
    </xf>
    <xf numFmtId="0" fontId="10" fillId="2" borderId="9" xfId="0" quotePrefix="1" applyFont="1" applyFill="1" applyBorder="1" applyAlignment="1">
      <alignment horizontal="justify" vertical="center" wrapText="1"/>
    </xf>
    <xf numFmtId="0" fontId="11" fillId="2" borderId="9" xfId="0" quotePrefix="1" applyFont="1" applyFill="1" applyBorder="1" applyAlignment="1">
      <alignment horizontal="justify" vertical="center" wrapText="1"/>
    </xf>
    <xf numFmtId="0" fontId="10" fillId="2" borderId="9" xfId="0" applyFont="1" applyFill="1" applyBorder="1" applyAlignment="1">
      <alignment horizontal="justify" vertical="center" wrapText="1"/>
    </xf>
    <xf numFmtId="0" fontId="11" fillId="11" borderId="9" xfId="0" quotePrefix="1" applyFont="1" applyFill="1" applyBorder="1" applyAlignment="1">
      <alignment horizontal="justify" vertical="center" wrapText="1"/>
    </xf>
    <xf numFmtId="0" fontId="6" fillId="11" borderId="38" xfId="0" quotePrefix="1" applyFont="1" applyFill="1" applyBorder="1" applyAlignment="1">
      <alignment horizontal="left" vertical="center" wrapText="1"/>
    </xf>
    <xf numFmtId="0" fontId="11" fillId="2" borderId="9" xfId="0" applyFont="1" applyFill="1" applyBorder="1" applyAlignment="1">
      <alignment horizontal="justify" vertical="center" wrapText="1"/>
    </xf>
    <xf numFmtId="0" fontId="24" fillId="0" borderId="2" xfId="0" quotePrefix="1" applyFont="1" applyBorder="1" applyAlignment="1">
      <alignment horizontal="left" vertical="center" wrapText="1"/>
    </xf>
    <xf numFmtId="0" fontId="24" fillId="0" borderId="0" xfId="0" quotePrefix="1" applyFont="1" applyBorder="1" applyAlignment="1">
      <alignment horizontal="left" vertical="center" wrapText="1"/>
    </xf>
    <xf numFmtId="0" fontId="8" fillId="2" borderId="0" xfId="0" applyFont="1" applyFill="1" applyBorder="1" applyAlignment="1">
      <alignment horizontal="center" vertical="center"/>
    </xf>
    <xf numFmtId="0" fontId="8" fillId="2" borderId="0" xfId="0" applyFont="1" applyFill="1" applyBorder="1" applyAlignment="1" applyProtection="1">
      <alignment horizontal="center" vertical="center"/>
      <protection locked="0"/>
    </xf>
    <xf numFmtId="17" fontId="8" fillId="2" borderId="0" xfId="3" applyNumberFormat="1" applyFont="1" applyFill="1" applyAlignment="1" applyProtection="1">
      <alignment horizontal="center"/>
      <protection locked="0"/>
    </xf>
    <xf numFmtId="17" fontId="8" fillId="2" borderId="0" xfId="3" quotePrefix="1" applyNumberFormat="1" applyFont="1" applyFill="1" applyAlignment="1" applyProtection="1">
      <alignment horizontal="center"/>
      <protection locked="0"/>
    </xf>
    <xf numFmtId="0" fontId="24" fillId="2" borderId="0" xfId="3" applyFont="1" applyFill="1" applyBorder="1" applyAlignment="1" applyProtection="1">
      <alignment horizontal="left" vertical="top" wrapText="1"/>
      <protection locked="0"/>
    </xf>
    <xf numFmtId="0" fontId="39" fillId="3" borderId="7" xfId="0" applyFont="1" applyFill="1" applyBorder="1" applyAlignment="1" applyProtection="1">
      <alignment horizontal="center" vertical="center"/>
      <protection locked="0"/>
    </xf>
    <xf numFmtId="0" fontId="39" fillId="3" borderId="9" xfId="0" applyFont="1" applyFill="1" applyBorder="1" applyAlignment="1" applyProtection="1">
      <alignment horizontal="center" vertical="center"/>
      <protection locked="0"/>
    </xf>
    <xf numFmtId="0" fontId="39" fillId="3" borderId="6" xfId="0" applyFont="1" applyFill="1" applyBorder="1" applyAlignment="1" applyProtection="1">
      <alignment horizontal="center" vertical="center"/>
      <protection locked="0"/>
    </xf>
    <xf numFmtId="0" fontId="25" fillId="2" borderId="9" xfId="0" applyFont="1" applyFill="1" applyBorder="1" applyAlignment="1" applyProtection="1">
      <alignment horizontal="justify" vertical="top"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48" fillId="2" borderId="0" xfId="0" quotePrefix="1" applyFont="1" applyFill="1" applyAlignment="1" applyProtection="1">
      <alignment horizontal="center" vertical="center" wrapText="1"/>
      <protection hidden="1"/>
    </xf>
    <xf numFmtId="0" fontId="48" fillId="2" borderId="0" xfId="0" applyFont="1" applyFill="1" applyAlignment="1" applyProtection="1">
      <alignment horizontal="center" vertical="center" wrapText="1"/>
      <protection hidden="1"/>
    </xf>
    <xf numFmtId="0" fontId="48" fillId="2" borderId="1" xfId="0" quotePrefix="1" applyFont="1" applyFill="1" applyBorder="1" applyAlignment="1" applyProtection="1">
      <alignment horizontal="center" vertical="center" wrapText="1"/>
      <protection hidden="1"/>
    </xf>
    <xf numFmtId="0" fontId="26" fillId="2" borderId="4"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6"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6" xfId="0" applyFont="1" applyFill="1" applyBorder="1" applyAlignment="1">
      <alignment horizontal="center" vertical="center"/>
    </xf>
    <xf numFmtId="0" fontId="39" fillId="3" borderId="8" xfId="0" applyFont="1" applyFill="1" applyBorder="1" applyAlignment="1" applyProtection="1">
      <alignment horizontal="center" vertical="center" wrapText="1"/>
      <protection locked="0"/>
    </xf>
    <xf numFmtId="0" fontId="39" fillId="3" borderId="22" xfId="0" quotePrefix="1" applyFont="1" applyFill="1" applyBorder="1" applyAlignment="1" applyProtection="1">
      <alignment horizontal="center" vertical="center" wrapText="1"/>
      <protection locked="0"/>
    </xf>
    <xf numFmtId="0" fontId="24" fillId="12" borderId="0" xfId="0" applyFont="1" applyFill="1" applyBorder="1" applyAlignment="1">
      <alignment horizontal="left" vertical="center" wrapText="1"/>
    </xf>
    <xf numFmtId="0" fontId="39" fillId="3" borderId="44" xfId="0" applyFont="1" applyFill="1" applyBorder="1" applyAlignment="1" applyProtection="1">
      <alignment horizontal="center" vertical="center"/>
      <protection locked="0"/>
    </xf>
    <xf numFmtId="0" fontId="39" fillId="3" borderId="38" xfId="0" applyFont="1" applyFill="1" applyBorder="1" applyAlignment="1" applyProtection="1">
      <alignment horizontal="center" vertical="center"/>
      <protection locked="0"/>
    </xf>
    <xf numFmtId="0" fontId="39" fillId="3" borderId="45" xfId="0" applyFont="1" applyFill="1" applyBorder="1" applyAlignment="1" applyProtection="1">
      <alignment horizontal="center" vertical="center"/>
      <protection locked="0"/>
    </xf>
    <xf numFmtId="0" fontId="26" fillId="12" borderId="41" xfId="0" applyFont="1" applyFill="1" applyBorder="1" applyAlignment="1">
      <alignment horizontal="left" vertical="center" wrapText="1"/>
    </xf>
    <xf numFmtId="0" fontId="26" fillId="12" borderId="0" xfId="0" applyFont="1" applyFill="1" applyBorder="1" applyAlignment="1">
      <alignment horizontal="left" vertical="center" wrapText="1"/>
    </xf>
    <xf numFmtId="0" fontId="39" fillId="3" borderId="46" xfId="0" applyFont="1" applyFill="1" applyBorder="1" applyAlignment="1" applyProtection="1">
      <alignment horizontal="center" vertical="center"/>
      <protection locked="0"/>
    </xf>
    <xf numFmtId="0" fontId="39" fillId="3" borderId="47" xfId="0" applyFont="1" applyFill="1" applyBorder="1" applyAlignment="1" applyProtection="1">
      <alignment horizontal="center" vertical="center"/>
      <protection locked="0"/>
    </xf>
    <xf numFmtId="0" fontId="39" fillId="3" borderId="48" xfId="0" applyFont="1" applyFill="1" applyBorder="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0" fontId="39" fillId="3" borderId="32" xfId="0" applyFont="1" applyFill="1" applyBorder="1" applyAlignment="1" applyProtection="1">
      <alignment horizontal="center" vertical="center"/>
      <protection locked="0"/>
    </xf>
    <xf numFmtId="0" fontId="72" fillId="11" borderId="42" xfId="0" applyFont="1" applyFill="1" applyBorder="1" applyAlignment="1">
      <alignment horizontal="center" vertical="center" wrapText="1"/>
    </xf>
    <xf numFmtId="0" fontId="72" fillId="11" borderId="43" xfId="0" applyFont="1" applyFill="1" applyBorder="1" applyAlignment="1">
      <alignment horizontal="center" vertical="center" wrapText="1"/>
    </xf>
    <xf numFmtId="0" fontId="72" fillId="11" borderId="14" xfId="0" applyFont="1" applyFill="1" applyBorder="1" applyAlignment="1">
      <alignment horizontal="center" vertical="center" wrapText="1"/>
    </xf>
    <xf numFmtId="0" fontId="72" fillId="11" borderId="37" xfId="0" applyFont="1" applyFill="1" applyBorder="1" applyAlignment="1">
      <alignment horizontal="center" vertical="center" wrapText="1"/>
    </xf>
    <xf numFmtId="0" fontId="24" fillId="11" borderId="41" xfId="0" applyFont="1" applyFill="1" applyBorder="1" applyAlignment="1">
      <alignment horizontal="center" vertical="center"/>
    </xf>
    <xf numFmtId="0" fontId="24" fillId="11" borderId="43" xfId="0" applyFont="1" applyFill="1" applyBorder="1" applyAlignment="1">
      <alignment horizontal="center" vertical="center"/>
    </xf>
    <xf numFmtId="0" fontId="24" fillId="11" borderId="0" xfId="0" applyFont="1" applyFill="1" applyBorder="1" applyAlignment="1">
      <alignment horizontal="center" vertical="center"/>
    </xf>
    <xf numFmtId="0" fontId="24" fillId="11" borderId="15" xfId="0" applyFont="1" applyFill="1" applyBorder="1" applyAlignment="1">
      <alignment horizontal="center" vertical="center"/>
    </xf>
    <xf numFmtId="0" fontId="24" fillId="11" borderId="1" xfId="0" applyFont="1" applyFill="1" applyBorder="1" applyAlignment="1">
      <alignment horizontal="center" vertical="center"/>
    </xf>
    <xf numFmtId="0" fontId="24" fillId="11" borderId="37" xfId="0" applyFont="1" applyFill="1" applyBorder="1" applyAlignment="1">
      <alignment horizontal="center" vertical="center"/>
    </xf>
    <xf numFmtId="0" fontId="24" fillId="11" borderId="42" xfId="0" applyFont="1" applyFill="1" applyBorder="1" applyAlignment="1">
      <alignment horizontal="center" vertical="center" wrapText="1"/>
    </xf>
    <xf numFmtId="0" fontId="24" fillId="11" borderId="41" xfId="0" applyFont="1" applyFill="1" applyBorder="1" applyAlignment="1">
      <alignment horizontal="center" vertical="center" wrapText="1"/>
    </xf>
    <xf numFmtId="0" fontId="24" fillId="11" borderId="14"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32" fillId="3" borderId="8" xfId="0" applyFont="1" applyFill="1" applyBorder="1" applyAlignment="1" applyProtection="1">
      <alignment horizontal="center" vertical="center" wrapText="1"/>
      <protection locked="0"/>
    </xf>
    <xf numFmtId="0" fontId="32" fillId="3" borderId="11" xfId="0" applyFont="1" applyFill="1" applyBorder="1" applyAlignment="1" applyProtection="1">
      <alignment horizontal="center" vertical="center" wrapText="1"/>
      <protection locked="0"/>
    </xf>
    <xf numFmtId="0" fontId="32" fillId="3" borderId="22" xfId="0" applyFont="1" applyFill="1" applyBorder="1" applyAlignment="1" applyProtection="1">
      <alignment horizontal="center" vertical="center" wrapText="1"/>
      <protection locked="0"/>
    </xf>
    <xf numFmtId="0" fontId="39" fillId="3" borderId="11" xfId="0" applyFont="1" applyFill="1" applyBorder="1" applyAlignment="1" applyProtection="1">
      <alignment horizontal="center" vertical="center" wrapText="1"/>
      <protection locked="0"/>
    </xf>
    <xf numFmtId="0" fontId="32" fillId="3" borderId="7" xfId="0" applyFont="1" applyFill="1" applyBorder="1" applyAlignment="1" applyProtection="1">
      <alignment horizontal="center" vertical="center" wrapText="1"/>
      <protection locked="0"/>
    </xf>
    <xf numFmtId="0" fontId="32" fillId="3" borderId="6" xfId="0" applyFont="1" applyFill="1" applyBorder="1" applyAlignment="1" applyProtection="1">
      <alignment horizontal="center" vertical="center" wrapText="1"/>
      <protection locked="0"/>
    </xf>
    <xf numFmtId="0" fontId="32" fillId="3" borderId="9" xfId="0" applyFont="1" applyFill="1" applyBorder="1" applyAlignment="1" applyProtection="1">
      <alignment horizontal="center" vertical="center" wrapText="1"/>
      <protection locked="0"/>
    </xf>
    <xf numFmtId="0" fontId="26" fillId="0" borderId="8" xfId="3" applyFont="1" applyFill="1" applyBorder="1" applyAlignment="1" applyProtection="1">
      <alignment horizontal="center" vertical="center" wrapText="1"/>
    </xf>
    <xf numFmtId="0" fontId="26" fillId="0" borderId="11" xfId="3" applyFont="1" applyFill="1" applyBorder="1" applyAlignment="1" applyProtection="1">
      <alignment horizontal="center" vertical="center" wrapText="1"/>
    </xf>
    <xf numFmtId="0" fontId="26" fillId="0" borderId="22" xfId="3" applyFont="1" applyFill="1" applyBorder="1" applyAlignment="1" applyProtection="1">
      <alignment horizontal="center" vertical="center" wrapText="1"/>
    </xf>
    <xf numFmtId="0" fontId="26" fillId="0" borderId="7" xfId="3" applyFont="1" applyFill="1" applyBorder="1" applyAlignment="1" applyProtection="1">
      <alignment horizontal="center" vertical="center" wrapText="1"/>
    </xf>
    <xf numFmtId="0" fontId="26" fillId="0" borderId="9" xfId="3" applyFont="1" applyFill="1" applyBorder="1" applyAlignment="1" applyProtection="1">
      <alignment horizontal="center" vertical="center" wrapText="1"/>
    </xf>
    <xf numFmtId="0" fontId="8" fillId="0" borderId="7" xfId="3" applyFont="1" applyFill="1" applyBorder="1" applyAlignment="1" applyProtection="1">
      <alignment horizontal="center" vertical="center"/>
    </xf>
    <xf numFmtId="0" fontId="8" fillId="0" borderId="9" xfId="3" applyFont="1" applyFill="1" applyBorder="1" applyAlignment="1" applyProtection="1">
      <alignment horizontal="center" vertical="center"/>
    </xf>
    <xf numFmtId="0" fontId="8" fillId="2" borderId="4" xfId="3" applyFont="1" applyFill="1" applyBorder="1" applyAlignment="1" applyProtection="1">
      <alignment horizontal="center" vertical="center" wrapText="1"/>
    </xf>
    <xf numFmtId="0" fontId="8" fillId="2" borderId="16" xfId="3" applyFont="1" applyFill="1" applyBorder="1" applyAlignment="1" applyProtection="1">
      <alignment horizontal="center" vertical="center" wrapText="1"/>
    </xf>
    <xf numFmtId="0" fontId="8" fillId="2" borderId="2"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8" fillId="2" borderId="14" xfId="3" applyFont="1" applyFill="1" applyBorder="1" applyAlignment="1" applyProtection="1">
      <alignment horizontal="center" vertical="center" wrapText="1"/>
    </xf>
    <xf numFmtId="0" fontId="8" fillId="2" borderId="17" xfId="3" applyFont="1" applyFill="1" applyBorder="1" applyAlignment="1" applyProtection="1">
      <alignment horizontal="center" vertical="center" wrapText="1"/>
    </xf>
    <xf numFmtId="0" fontId="25" fillId="2" borderId="9" xfId="3" quotePrefix="1" applyFont="1" applyFill="1" applyBorder="1" applyAlignment="1" applyProtection="1">
      <alignment horizontal="justify" vertical="top" wrapText="1"/>
    </xf>
    <xf numFmtId="0" fontId="8" fillId="0" borderId="5" xfId="3" applyFont="1" applyFill="1" applyBorder="1" applyAlignment="1" applyProtection="1">
      <alignment horizontal="center" vertical="center"/>
    </xf>
    <xf numFmtId="0" fontId="8" fillId="0" borderId="16" xfId="3" applyFont="1" applyFill="1" applyBorder="1" applyAlignment="1" applyProtection="1">
      <alignment horizontal="center" vertical="center"/>
    </xf>
    <xf numFmtId="0" fontId="26" fillId="0" borderId="16" xfId="3" applyFont="1" applyFill="1" applyBorder="1" applyAlignment="1" applyProtection="1">
      <alignment horizontal="center" vertical="center" wrapText="1"/>
    </xf>
    <xf numFmtId="0" fontId="26" fillId="0" borderId="17" xfId="3" applyFont="1" applyFill="1" applyBorder="1" applyAlignment="1" applyProtection="1">
      <alignment horizontal="center" vertical="center" wrapText="1"/>
    </xf>
    <xf numFmtId="0" fontId="26" fillId="0" borderId="6" xfId="3" applyFont="1" applyFill="1" applyBorder="1" applyAlignment="1" applyProtection="1">
      <alignment horizontal="center" vertical="center" wrapText="1"/>
    </xf>
    <xf numFmtId="0" fontId="8" fillId="2" borderId="0" xfId="0" applyFont="1" applyFill="1" applyBorder="1" applyAlignment="1" applyProtection="1">
      <alignment horizontal="center" vertical="center"/>
    </xf>
    <xf numFmtId="0" fontId="75" fillId="15" borderId="0" xfId="0" applyFont="1" applyFill="1" applyAlignment="1">
      <alignment horizontal="center" wrapText="1"/>
    </xf>
    <xf numFmtId="0" fontId="0" fillId="15" borderId="0" xfId="0" applyFill="1"/>
    <xf numFmtId="0" fontId="76" fillId="15" borderId="0" xfId="0" applyFont="1" applyFill="1" applyAlignment="1">
      <alignment horizontal="center" vertical="center"/>
    </xf>
    <xf numFmtId="0" fontId="77" fillId="15" borderId="39" xfId="0" applyFont="1" applyFill="1" applyBorder="1"/>
    <xf numFmtId="0" fontId="78" fillId="15" borderId="39" xfId="0" applyFont="1" applyFill="1" applyBorder="1"/>
    <xf numFmtId="0" fontId="9" fillId="15" borderId="2" xfId="4" applyFont="1" applyFill="1" applyBorder="1" applyAlignment="1">
      <alignment horizontal="center"/>
    </xf>
    <xf numFmtId="0" fontId="0" fillId="15" borderId="0" xfId="0" applyFill="1" applyBorder="1"/>
    <xf numFmtId="0" fontId="6" fillId="15" borderId="2" xfId="4" applyFill="1" applyBorder="1"/>
    <xf numFmtId="0" fontId="6" fillId="15" borderId="0" xfId="4" applyFill="1" applyBorder="1"/>
    <xf numFmtId="0" fontId="23" fillId="15" borderId="2" xfId="4" quotePrefix="1" applyFont="1" applyFill="1" applyBorder="1" applyAlignment="1">
      <alignment horizontal="center"/>
    </xf>
    <xf numFmtId="0" fontId="23" fillId="15" borderId="0" xfId="4" quotePrefix="1" applyFont="1" applyFill="1" applyBorder="1" applyAlignment="1">
      <alignment horizontal="center"/>
    </xf>
    <xf numFmtId="0" fontId="79" fillId="2" borderId="18" xfId="0" applyFont="1" applyFill="1" applyBorder="1" applyAlignment="1">
      <alignment horizontal="center" vertical="center"/>
    </xf>
    <xf numFmtId="0" fontId="80" fillId="2" borderId="9" xfId="0" quotePrefix="1" applyFont="1" applyFill="1" applyBorder="1" applyAlignment="1">
      <alignment horizontal="justify" vertical="center" wrapText="1"/>
    </xf>
    <xf numFmtId="0" fontId="80" fillId="2" borderId="0" xfId="0" applyFont="1" applyFill="1" applyBorder="1" applyAlignment="1">
      <alignment horizontal="left" vertical="center" wrapText="1"/>
    </xf>
    <xf numFmtId="0" fontId="8" fillId="2" borderId="42" xfId="0" applyFont="1" applyFill="1" applyBorder="1" applyAlignment="1">
      <alignment vertical="center"/>
    </xf>
    <xf numFmtId="0" fontId="8" fillId="2" borderId="41"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3" xfId="0" applyFont="1" applyFill="1" applyBorder="1" applyAlignment="1">
      <alignment horizontal="center" vertical="center"/>
    </xf>
    <xf numFmtId="0" fontId="36" fillId="2" borderId="14" xfId="3" applyFont="1" applyFill="1" applyBorder="1" applyAlignment="1" applyProtection="1">
      <alignment horizontal="left" vertical="center"/>
      <protection locked="0"/>
    </xf>
    <xf numFmtId="0" fontId="36" fillId="2" borderId="1" xfId="3" applyFont="1" applyFill="1" applyBorder="1" applyAlignment="1" applyProtection="1">
      <alignment horizontal="left" vertical="center"/>
      <protection locked="0"/>
    </xf>
    <xf numFmtId="0" fontId="36" fillId="2" borderId="37" xfId="3" applyFont="1" applyFill="1" applyBorder="1" applyAlignment="1" applyProtection="1">
      <alignment horizontal="left" vertical="center"/>
      <protection locked="0"/>
    </xf>
    <xf numFmtId="0" fontId="10" fillId="2" borderId="0" xfId="0" quotePrefix="1" applyFont="1" applyFill="1" applyBorder="1" applyAlignment="1">
      <alignment horizontal="justify" vertical="center" wrapText="1"/>
    </xf>
    <xf numFmtId="0" fontId="81" fillId="2" borderId="0" xfId="0" applyFont="1" applyFill="1" applyAlignment="1">
      <alignment vertical="center"/>
    </xf>
  </cellXfs>
  <cellStyles count="5">
    <cellStyle name="Comma" xfId="1" builtinId="3"/>
    <cellStyle name="Dezimal_Tabelle2" xfId="2"/>
    <cellStyle name="Normal" xfId="0" builtinId="0"/>
    <cellStyle name="Normal_2007 Turnover_NON_EU_Template_V.1.2" xfId="3"/>
    <cellStyle name="Normal_Book2" xfId="4"/>
  </cellStyles>
  <dxfs count="296">
    <dxf>
      <font>
        <b/>
        <i val="0"/>
        <strike val="0"/>
        <condense val="0"/>
        <extend val="0"/>
        <color indexed="10"/>
      </font>
      <fill>
        <patternFill patternType="none">
          <bgColor indexed="65"/>
        </patternFill>
      </fill>
    </dxf>
    <dxf>
      <font>
        <b/>
        <i val="0"/>
        <strike val="0"/>
        <condense val="0"/>
        <extend val="0"/>
        <color indexed="10"/>
      </font>
      <fill>
        <patternFill patternType="none">
          <bgColor indexed="65"/>
        </patternFill>
      </fill>
    </dxf>
    <dxf>
      <font>
        <b/>
        <i val="0"/>
        <strike val="0"/>
        <condense val="0"/>
        <extend val="0"/>
        <color indexed="10"/>
      </font>
      <fill>
        <patternFill patternType="none">
          <bgColor indexed="65"/>
        </patternFill>
      </fill>
    </dxf>
    <dxf>
      <font>
        <b/>
        <i val="0"/>
        <strike val="0"/>
        <condense val="0"/>
        <extend val="0"/>
        <color indexed="10"/>
      </font>
      <fill>
        <patternFill patternType="none">
          <bgColor indexed="65"/>
        </patternFill>
      </fill>
    </dxf>
    <dxf>
      <font>
        <b/>
        <i val="0"/>
        <strike val="0"/>
        <condense val="0"/>
        <extend val="0"/>
        <color indexed="10"/>
      </font>
      <fill>
        <patternFill patternType="none">
          <bgColor indexed="65"/>
        </patternFill>
      </fill>
    </dxf>
    <dxf>
      <font>
        <b/>
        <i val="0"/>
        <condense val="0"/>
        <extend val="0"/>
        <u val="none"/>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strike val="0"/>
        <condense val="0"/>
        <extend val="0"/>
        <color indexed="10"/>
      </font>
      <fill>
        <patternFill patternType="none">
          <bgColor indexed="6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strike val="0"/>
        <condense val="0"/>
        <extend val="0"/>
        <color indexed="10"/>
      </font>
      <fill>
        <patternFill patternType="none">
          <bgColor indexed="65"/>
        </patternFill>
      </fill>
    </dxf>
    <dxf>
      <fill>
        <patternFill>
          <bgColor indexed="10"/>
        </patternFill>
      </fill>
    </dxf>
    <dxf>
      <fill>
        <patternFill>
          <bgColor indexed="10"/>
        </patternFill>
      </fill>
    </dxf>
    <dxf>
      <fill>
        <patternFill>
          <bgColor indexed="10"/>
        </patternFill>
      </fill>
    </dxf>
    <dxf>
      <font>
        <b/>
        <i val="0"/>
        <strike val="0"/>
        <condense val="0"/>
        <extend val="0"/>
        <color indexed="10"/>
      </font>
      <fill>
        <patternFill patternType="none">
          <bgColor indexed="65"/>
        </patternFill>
      </fill>
    </dxf>
    <dxf>
      <fill>
        <patternFill>
          <bgColor indexed="10"/>
        </patternFill>
      </fill>
    </dxf>
    <dxf>
      <fill>
        <patternFill>
          <bgColor indexed="10"/>
        </patternFill>
      </fill>
    </dxf>
    <dxf>
      <fill>
        <patternFill>
          <bgColor indexed="10"/>
        </patternFill>
      </fill>
    </dxf>
    <dxf>
      <font>
        <b/>
        <i val="0"/>
        <strike val="0"/>
        <condense val="0"/>
        <extend val="0"/>
        <color indexed="10"/>
      </font>
      <fill>
        <patternFill patternType="none">
          <bgColor indexed="65"/>
        </patternFill>
      </fill>
    </dxf>
    <dxf>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10"/>
      </font>
    </dxf>
    <dxf>
      <font>
        <b/>
        <i val="0"/>
        <strike val="0"/>
        <condense val="0"/>
        <extend val="0"/>
        <color indexed="10"/>
      </font>
      <fill>
        <patternFill patternType="none">
          <bgColor indexed="65"/>
        </patternFill>
      </fill>
    </dxf>
    <dxf>
      <fill>
        <patternFill>
          <bgColor indexed="10"/>
        </patternFill>
      </fill>
    </dxf>
    <dxf>
      <font>
        <b/>
        <i val="0"/>
        <strike val="0"/>
        <condense val="0"/>
        <extend val="0"/>
        <color indexed="10"/>
      </font>
      <fill>
        <patternFill patternType="none">
          <bgColor indexed="65"/>
        </patternFill>
      </fill>
    </dxf>
    <dxf>
      <fill>
        <patternFill>
          <bgColor indexed="10"/>
        </patternFill>
      </fill>
    </dxf>
    <dxf>
      <fill>
        <patternFill>
          <bgColor indexed="10"/>
        </patternFill>
      </fill>
    </dxf>
    <dxf>
      <font>
        <b/>
        <i val="0"/>
        <condense val="0"/>
        <extend val="0"/>
        <u val="none"/>
        <color auto="1"/>
      </font>
      <fill>
        <patternFill>
          <bgColor indexed="10"/>
        </patternFill>
      </fill>
    </dxf>
    <dxf>
      <font>
        <b/>
        <i val="0"/>
        <strike val="0"/>
        <condense val="0"/>
        <extend val="0"/>
        <color indexed="10"/>
      </font>
      <fill>
        <patternFill patternType="none">
          <bgColor indexed="65"/>
        </patternFill>
      </fill>
    </dxf>
    <dxf>
      <fill>
        <patternFill>
          <bgColor indexed="10"/>
        </patternFill>
      </fill>
    </dxf>
    <dxf>
      <font>
        <b/>
        <i val="0"/>
        <condense val="0"/>
        <extend val="0"/>
        <u val="none"/>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u val="none"/>
        <color auto="1"/>
      </font>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ill>
        <patternFill>
          <bgColor indexed="10"/>
        </patternFill>
      </fill>
    </dxf>
    <dxf>
      <fill>
        <patternFill>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ont>
        <b/>
        <i val="0"/>
        <condense val="0"/>
        <extend val="0"/>
        <u val="none"/>
        <color auto="1"/>
      </font>
      <fill>
        <patternFill>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bgColor indexed="10"/>
        </patternFill>
      </fill>
    </dxf>
    <dxf>
      <font>
        <b/>
        <i val="0"/>
        <condense val="0"/>
        <extend val="0"/>
        <color indexed="10"/>
      </font>
    </dxf>
    <dxf>
      <font>
        <b/>
        <i val="0"/>
        <condense val="0"/>
        <extend val="0"/>
        <color indexed="10"/>
      </font>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ill>
        <patternFill>
          <bgColor indexed="10"/>
        </patternFill>
      </fill>
    </dxf>
    <dxf>
      <font>
        <b/>
        <i val="0"/>
        <condense val="0"/>
        <extend val="0"/>
        <color indexed="10"/>
      </font>
    </dxf>
    <dxf>
      <font>
        <b/>
        <i val="0"/>
        <condense val="0"/>
        <extend val="0"/>
        <color indexed="10"/>
      </font>
    </dxf>
    <dxf>
      <fill>
        <patternFill>
          <bgColor indexed="10"/>
        </patternFill>
      </fill>
    </dxf>
    <dxf>
      <font>
        <b/>
        <i val="0"/>
        <condense val="0"/>
        <extend val="0"/>
        <color indexed="10"/>
      </font>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10"/>
      </font>
    </dxf>
    <dxf>
      <fill>
        <patternFill>
          <bgColor indexed="10"/>
        </patternFill>
      </fill>
    </dxf>
    <dxf>
      <font>
        <b/>
        <i val="0"/>
        <condense val="0"/>
        <extend val="0"/>
        <color indexed="10"/>
      </font>
    </dxf>
    <dxf>
      <font>
        <b/>
        <i val="0"/>
        <condense val="0"/>
        <extend val="0"/>
        <color indexed="10"/>
      </font>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ont>
        <b/>
        <i val="0"/>
        <condense val="0"/>
        <extend val="0"/>
        <color indexed="10"/>
      </font>
    </dxf>
    <dxf>
      <font>
        <b/>
        <i val="0"/>
        <condense val="0"/>
        <extend val="0"/>
        <color indexed="10"/>
      </font>
    </dxf>
    <dxf>
      <fill>
        <patternFill>
          <bgColor indexed="10"/>
        </patternFill>
      </fill>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ill>
        <patternFill>
          <bgColor indexed="10"/>
        </patternFill>
      </fill>
    </dxf>
    <dxf>
      <fill>
        <patternFill>
          <bgColor indexed="10"/>
        </patternFill>
      </fill>
    </dxf>
    <dxf>
      <font>
        <b/>
        <i val="0"/>
        <condense val="0"/>
        <extend val="0"/>
        <color indexed="10"/>
      </font>
    </dxf>
    <dxf>
      <font>
        <b/>
        <i val="0"/>
        <condense val="0"/>
        <extend val="0"/>
        <color indexed="10"/>
      </font>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ont>
        <b/>
        <i val="0"/>
        <condense val="0"/>
        <extend val="0"/>
        <color indexed="10"/>
      </font>
    </dxf>
    <dxf>
      <font>
        <b/>
        <i val="0"/>
        <condense val="0"/>
        <extend val="0"/>
        <color indexed="10"/>
      </font>
    </dxf>
    <dxf>
      <fill>
        <patternFill>
          <bgColor indexed="10"/>
        </patternFill>
      </fill>
    </dxf>
    <dxf>
      <font>
        <b/>
        <i val="0"/>
        <condense val="0"/>
        <extend val="0"/>
        <color indexed="10"/>
      </font>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10"/>
      </font>
    </dxf>
    <dxf>
      <font>
        <b/>
        <i val="0"/>
        <condense val="0"/>
        <extend val="0"/>
        <color indexed="10"/>
      </font>
    </dxf>
    <dxf>
      <font>
        <b/>
        <i val="0"/>
        <condense val="0"/>
        <extend val="0"/>
        <color indexed="10"/>
      </font>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ill>
        <patternFill>
          <bgColor indexed="10"/>
        </patternFill>
      </fill>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ill>
        <patternFill>
          <bgColor indexed="10"/>
        </patternFill>
      </fill>
    </dxf>
    <dxf>
      <font>
        <b/>
        <i val="0"/>
        <condense val="0"/>
        <extend val="0"/>
        <color indexed="10"/>
      </font>
    </dxf>
    <dxf>
      <font>
        <b/>
        <i val="0"/>
        <condense val="0"/>
        <extend val="0"/>
        <color indexed="10"/>
      </font>
    </dxf>
    <dxf>
      <font>
        <b/>
        <i val="0"/>
        <condense val="0"/>
        <extend val="0"/>
        <u val="none"/>
        <color auto="1"/>
      </font>
      <fill>
        <patternFill>
          <bgColor indexed="10"/>
        </patternFill>
      </fill>
    </dxf>
    <dxf>
      <fill>
        <patternFill>
          <bgColor indexed="10"/>
        </patternFill>
      </fill>
    </dxf>
    <dxf>
      <fill>
        <patternFill>
          <bgColor indexed="10"/>
        </patternFill>
      </fill>
    </dxf>
    <dxf>
      <font>
        <b/>
        <i val="0"/>
        <condense val="0"/>
        <extend val="0"/>
        <color indexed="10"/>
      </font>
    </dxf>
    <dxf>
      <font>
        <b/>
        <i val="0"/>
        <condense val="0"/>
        <extend val="0"/>
        <color indexed="10"/>
      </font>
    </dxf>
    <dxf>
      <fill>
        <patternFill>
          <bgColor indexed="10"/>
        </patternFill>
      </fill>
    </dxf>
    <dxf>
      <fill>
        <patternFill>
          <bgColor indexed="10"/>
        </patternFill>
      </fill>
    </dxf>
    <dxf>
      <font>
        <b/>
        <i val="0"/>
        <condense val="0"/>
        <extend val="0"/>
        <color indexed="10"/>
      </font>
    </dxf>
    <dxf>
      <font>
        <b/>
        <i val="0"/>
        <condense val="0"/>
        <extend val="0"/>
        <color indexed="10"/>
      </font>
    </dxf>
    <dxf>
      <fill>
        <patternFill>
          <bgColor indexed="10"/>
        </patternFill>
      </fill>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ill>
        <patternFill>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u val="none"/>
        <color auto="1"/>
      </font>
      <fill>
        <patternFill>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bgColor indexed="10"/>
        </patternFill>
      </fill>
    </dxf>
    <dxf>
      <font>
        <b/>
        <i val="0"/>
        <condense val="0"/>
        <extend val="0"/>
        <color indexed="10"/>
      </font>
    </dxf>
    <dxf>
      <font>
        <b/>
        <i val="0"/>
        <condense val="0"/>
        <extend val="0"/>
        <color indexed="10"/>
      </font>
    </dxf>
    <dxf>
      <fill>
        <patternFill>
          <bgColor indexed="10"/>
        </patternFill>
      </fill>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ont>
        <b/>
        <i val="0"/>
        <condense val="0"/>
        <extend val="0"/>
        <color indexed="10"/>
      </font>
    </dxf>
    <dxf>
      <fill>
        <patternFill>
          <bgColor indexed="10"/>
        </patternFill>
      </fill>
    </dxf>
    <dxf>
      <font>
        <color theme="0"/>
      </font>
      <fill>
        <patternFill>
          <bgColor theme="0"/>
        </patternFill>
      </fill>
    </dxf>
    <dxf>
      <font>
        <b/>
        <i val="0"/>
        <condense val="0"/>
        <extend val="0"/>
        <color auto="1"/>
      </font>
      <fill>
        <patternFill>
          <bgColor indexed="10"/>
        </patternFill>
      </fill>
    </dxf>
    <dxf>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ill>
        <patternFill>
          <bgColor indexed="10"/>
        </patternFill>
      </fill>
    </dxf>
    <dxf>
      <font>
        <b/>
        <i val="0"/>
        <condense val="0"/>
        <extend val="0"/>
        <color auto="1"/>
      </font>
      <fill>
        <patternFill>
          <bgColor indexed="10"/>
        </patternFill>
      </fill>
    </dxf>
    <dxf>
      <font>
        <color auto="1"/>
      </font>
      <fill>
        <patternFill>
          <bgColor rgb="FFFF0000"/>
        </patternFill>
      </fill>
    </dxf>
    <dxf>
      <font>
        <color auto="1"/>
      </font>
      <fill>
        <patternFill>
          <bgColor rgb="FFFF000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font>
      <fill>
        <patternFill>
          <bgColor indexed="10"/>
        </patternFill>
      </fill>
    </dxf>
    <dxf>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1219200</xdr:colOff>
      <xdr:row>7</xdr:row>
      <xdr:rowOff>60960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44140" cy="1074420"/>
        </a:xfrm>
        <a:prstGeom prst="rect">
          <a:avLst/>
        </a:prstGeom>
        <a:noFill/>
        <a:ln>
          <a:noFill/>
        </a:ln>
      </xdr:spPr>
    </xdr:pic>
    <xdr:clientData/>
  </xdr:twoCellAnchor>
  <xdr:twoCellAnchor>
    <xdr:from>
      <xdr:col>1</xdr:col>
      <xdr:colOff>1203961</xdr:colOff>
      <xdr:row>1</xdr:row>
      <xdr:rowOff>114300</xdr:rowOff>
    </xdr:from>
    <xdr:to>
      <xdr:col>1</xdr:col>
      <xdr:colOff>7040881</xdr:colOff>
      <xdr:row>7</xdr:row>
      <xdr:rowOff>26670</xdr:rowOff>
    </xdr:to>
    <xdr:pic>
      <xdr:nvPicPr>
        <xdr:cNvPr id="5"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28901" y="259080"/>
          <a:ext cx="5836920" cy="781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pageSetUpPr autoPageBreaks="0"/>
  </sheetPr>
  <dimension ref="B1:O96"/>
  <sheetViews>
    <sheetView topLeftCell="A73" zoomScale="85" zoomScaleNormal="85" workbookViewId="0">
      <selection activeCell="B84" sqref="B84:L84"/>
    </sheetView>
  </sheetViews>
  <sheetFormatPr defaultColWidth="0" defaultRowHeight="0" customHeight="1" zeroHeight="1"/>
  <cols>
    <col min="1" max="1" width="1.625" style="2" customWidth="1"/>
    <col min="2" max="2" width="25" style="8" customWidth="1"/>
    <col min="3" max="3" width="3.375" style="8" customWidth="1"/>
    <col min="4" max="4" width="1.75" style="2" customWidth="1"/>
    <col min="5" max="5" width="22.75" style="2" customWidth="1"/>
    <col min="6" max="6" width="5.875" style="2" customWidth="1"/>
    <col min="7" max="7" width="6.375" style="2" customWidth="1"/>
    <col min="8" max="8" width="9.25" style="2" customWidth="1"/>
    <col min="9" max="9" width="9.125" style="2" customWidth="1"/>
    <col min="10" max="10" width="8.125" style="2" customWidth="1"/>
    <col min="11" max="11" width="7.625" style="2" customWidth="1"/>
    <col min="12" max="12" width="3.625" style="2" customWidth="1"/>
    <col min="13" max="13" width="1.625" style="2" customWidth="1"/>
    <col min="14" max="14" width="1.75" style="2" customWidth="1"/>
    <col min="15" max="15" width="17.75" style="2" hidden="1" customWidth="1"/>
    <col min="16" max="16384" width="0" style="2" hidden="1"/>
  </cols>
  <sheetData>
    <row r="1" spans="2:13" ht="12" customHeight="1"/>
    <row r="2" spans="2:13" ht="30" customHeight="1">
      <c r="B2" s="528" t="s">
        <v>81</v>
      </c>
      <c r="C2" s="529"/>
      <c r="D2" s="529"/>
      <c r="E2" s="529"/>
      <c r="F2" s="529"/>
      <c r="G2" s="529"/>
      <c r="H2" s="529"/>
      <c r="I2" s="529"/>
      <c r="J2" s="529"/>
      <c r="K2" s="529"/>
      <c r="L2" s="529"/>
      <c r="M2" s="530"/>
    </row>
    <row r="3" spans="2:13" ht="17.25" customHeight="1"/>
    <row r="4" spans="2:13" ht="36" customHeight="1">
      <c r="B4" s="526" t="s">
        <v>234</v>
      </c>
      <c r="C4" s="527"/>
      <c r="D4" s="527"/>
      <c r="E4" s="527"/>
      <c r="F4" s="527"/>
      <c r="G4" s="527"/>
      <c r="H4" s="527"/>
      <c r="I4" s="527"/>
      <c r="J4" s="527"/>
      <c r="K4" s="527"/>
      <c r="L4" s="527"/>
      <c r="M4" s="368"/>
    </row>
    <row r="5" spans="2:13" ht="119.25" customHeight="1">
      <c r="B5" s="532" t="s">
        <v>169</v>
      </c>
      <c r="C5" s="533"/>
      <c r="D5" s="533"/>
      <c r="E5" s="533"/>
      <c r="F5" s="533"/>
      <c r="G5" s="533"/>
      <c r="H5" s="533"/>
      <c r="I5" s="533"/>
      <c r="J5" s="533"/>
      <c r="K5" s="533"/>
      <c r="L5" s="533"/>
      <c r="M5" s="367"/>
    </row>
    <row r="6" spans="2:13" s="7" customFormat="1" ht="8.25" customHeight="1">
      <c r="B6" s="15"/>
      <c r="C6" s="15"/>
      <c r="D6" s="15"/>
      <c r="E6" s="15"/>
      <c r="F6" s="15"/>
      <c r="G6" s="15"/>
      <c r="H6" s="15"/>
      <c r="I6" s="15"/>
      <c r="J6" s="15"/>
      <c r="K6" s="15"/>
      <c r="L6" s="15"/>
      <c r="M6" s="15"/>
    </row>
    <row r="7" spans="2:13" ht="16.2" customHeight="1"/>
    <row r="8" spans="2:13" ht="30.75" customHeight="1" thickBot="1">
      <c r="B8" s="16" t="s">
        <v>143</v>
      </c>
      <c r="C8" s="16"/>
      <c r="D8" s="17"/>
      <c r="E8" s="531" t="s">
        <v>154</v>
      </c>
      <c r="F8" s="531"/>
      <c r="G8" s="531"/>
      <c r="H8" s="531"/>
      <c r="I8" s="531"/>
      <c r="J8" s="531"/>
      <c r="K8" s="531"/>
      <c r="L8" s="531"/>
      <c r="M8" s="531"/>
    </row>
    <row r="9" spans="2:13" ht="9" customHeight="1" thickTop="1">
      <c r="B9" s="28"/>
      <c r="C9" s="28"/>
      <c r="D9" s="29"/>
      <c r="E9" s="28"/>
      <c r="F9" s="28"/>
      <c r="G9" s="28"/>
      <c r="H9" s="28"/>
      <c r="I9" s="28"/>
      <c r="J9" s="28"/>
      <c r="K9" s="28"/>
      <c r="L9" s="28"/>
      <c r="M9" s="28"/>
    </row>
    <row r="10" spans="2:13" ht="12.75" customHeight="1">
      <c r="B10" s="18"/>
      <c r="C10" s="18"/>
      <c r="E10" s="18"/>
      <c r="F10" s="18"/>
      <c r="G10" s="18"/>
      <c r="H10" s="18"/>
      <c r="I10" s="18"/>
      <c r="J10" s="18"/>
      <c r="K10" s="18"/>
      <c r="L10" s="18"/>
      <c r="M10" s="18"/>
    </row>
    <row r="11" spans="2:13" ht="33.75" customHeight="1">
      <c r="B11" s="627" t="s">
        <v>155</v>
      </c>
      <c r="C11" s="36"/>
      <c r="D11" s="304"/>
      <c r="E11" s="628" t="s">
        <v>258</v>
      </c>
      <c r="F11" s="534"/>
      <c r="G11" s="534"/>
      <c r="H11" s="534"/>
      <c r="I11" s="534"/>
      <c r="J11" s="534"/>
      <c r="K11" s="534"/>
      <c r="L11" s="534"/>
      <c r="M11" s="312"/>
    </row>
    <row r="12" spans="2:13" ht="13.2">
      <c r="E12" s="37"/>
      <c r="F12" s="37"/>
      <c r="G12" s="37"/>
      <c r="H12" s="37"/>
      <c r="I12" s="37"/>
      <c r="J12" s="37"/>
      <c r="K12" s="37"/>
      <c r="L12" s="37"/>
      <c r="M12" s="30"/>
    </row>
    <row r="13" spans="2:13" ht="37.5" customHeight="1">
      <c r="B13" s="310" t="s">
        <v>120</v>
      </c>
      <c r="C13" s="36"/>
      <c r="D13" s="304"/>
      <c r="E13" s="534" t="s">
        <v>87</v>
      </c>
      <c r="F13" s="534"/>
      <c r="G13" s="534"/>
      <c r="H13" s="534"/>
      <c r="I13" s="534"/>
      <c r="J13" s="534"/>
      <c r="K13" s="534"/>
      <c r="L13" s="534"/>
      <c r="M13" s="305"/>
    </row>
    <row r="14" spans="2:13" ht="13.2">
      <c r="E14" s="37"/>
      <c r="F14" s="37"/>
      <c r="G14" s="37"/>
      <c r="H14" s="37"/>
      <c r="I14" s="37"/>
      <c r="J14" s="37"/>
      <c r="K14" s="37"/>
      <c r="L14" s="37"/>
      <c r="M14" s="30"/>
    </row>
    <row r="15" spans="2:13" ht="53.4" customHeight="1">
      <c r="B15" s="311" t="s">
        <v>261</v>
      </c>
      <c r="C15" s="19"/>
      <c r="E15" s="629" t="s">
        <v>266</v>
      </c>
      <c r="F15" s="629"/>
      <c r="G15" s="629"/>
      <c r="H15" s="629"/>
      <c r="I15" s="629"/>
      <c r="J15" s="629"/>
      <c r="K15" s="629"/>
      <c r="L15" s="629"/>
      <c r="M15" s="629"/>
    </row>
    <row r="16" spans="2:13" ht="9.75" customHeight="1">
      <c r="B16" s="19"/>
      <c r="C16" s="19"/>
      <c r="E16" s="37"/>
      <c r="F16" s="37"/>
      <c r="G16" s="37"/>
      <c r="H16" s="37"/>
      <c r="I16" s="37"/>
      <c r="J16" s="37"/>
      <c r="K16" s="37"/>
      <c r="L16" s="37"/>
      <c r="M16" s="30"/>
    </row>
    <row r="17" spans="2:13" ht="18.75" customHeight="1">
      <c r="B17" s="20" t="s">
        <v>158</v>
      </c>
      <c r="C17" s="20"/>
      <c r="E17" s="37"/>
      <c r="F17" s="37"/>
      <c r="G17" s="37"/>
      <c r="H17" s="37"/>
      <c r="I17" s="37"/>
      <c r="J17" s="37"/>
      <c r="K17" s="37"/>
      <c r="L17" s="37"/>
      <c r="M17" s="30"/>
    </row>
    <row r="18" spans="2:13" ht="63.75" customHeight="1">
      <c r="D18" s="304"/>
      <c r="E18" s="535" t="s">
        <v>259</v>
      </c>
      <c r="F18" s="535"/>
      <c r="G18" s="535"/>
      <c r="H18" s="535"/>
      <c r="I18" s="535"/>
      <c r="J18" s="535"/>
      <c r="K18" s="535"/>
      <c r="L18" s="535"/>
      <c r="M18" s="308"/>
    </row>
    <row r="19" spans="2:13" ht="13.2">
      <c r="E19" s="31"/>
      <c r="F19" s="31"/>
      <c r="G19" s="31"/>
      <c r="H19" s="31"/>
      <c r="I19" s="31"/>
      <c r="J19" s="31"/>
      <c r="K19" s="31"/>
      <c r="L19" s="31"/>
      <c r="M19" s="31"/>
    </row>
    <row r="20" spans="2:13" ht="76.5" customHeight="1">
      <c r="D20" s="304"/>
      <c r="E20" s="535" t="s">
        <v>260</v>
      </c>
      <c r="F20" s="535"/>
      <c r="G20" s="535"/>
      <c r="H20" s="535"/>
      <c r="I20" s="535"/>
      <c r="J20" s="535"/>
      <c r="K20" s="535"/>
      <c r="L20" s="535"/>
      <c r="M20" s="308"/>
    </row>
    <row r="21" spans="2:13" ht="13.2">
      <c r="E21" s="31"/>
      <c r="F21" s="31"/>
      <c r="G21" s="31"/>
      <c r="H21" s="31"/>
      <c r="I21" s="31"/>
      <c r="J21" s="31"/>
      <c r="K21" s="31"/>
      <c r="L21" s="31"/>
      <c r="M21" s="31"/>
    </row>
    <row r="22" spans="2:13" ht="54.75" customHeight="1">
      <c r="D22" s="304"/>
      <c r="E22" s="535" t="s">
        <v>262</v>
      </c>
      <c r="F22" s="535"/>
      <c r="G22" s="535"/>
      <c r="H22" s="535"/>
      <c r="I22" s="535"/>
      <c r="J22" s="535"/>
      <c r="K22" s="535"/>
      <c r="L22" s="535"/>
      <c r="M22" s="308"/>
    </row>
    <row r="23" spans="2:13" ht="13.2">
      <c r="E23" s="31"/>
      <c r="F23" s="31"/>
      <c r="G23" s="31"/>
      <c r="H23" s="31"/>
      <c r="I23" s="31"/>
      <c r="J23" s="31"/>
      <c r="K23" s="31"/>
      <c r="L23" s="31"/>
      <c r="M23" s="31"/>
    </row>
    <row r="24" spans="2:13" ht="69.75" customHeight="1">
      <c r="D24" s="309"/>
      <c r="E24" s="535" t="s">
        <v>263</v>
      </c>
      <c r="F24" s="535"/>
      <c r="G24" s="535"/>
      <c r="H24" s="535"/>
      <c r="I24" s="535"/>
      <c r="J24" s="535"/>
      <c r="K24" s="535"/>
      <c r="L24" s="535"/>
      <c r="M24" s="308"/>
    </row>
    <row r="25" spans="2:13" ht="47.25" customHeight="1">
      <c r="E25" s="37"/>
      <c r="F25" s="37"/>
      <c r="G25" s="37"/>
      <c r="H25" s="37"/>
      <c r="I25" s="37"/>
      <c r="J25" s="37"/>
      <c r="K25" s="37"/>
      <c r="L25" s="37"/>
      <c r="M25" s="30"/>
    </row>
    <row r="26" spans="2:13" ht="13.2">
      <c r="B26" s="20" t="s">
        <v>159</v>
      </c>
      <c r="C26" s="20"/>
      <c r="E26" s="37"/>
      <c r="F26" s="37"/>
      <c r="G26" s="37"/>
      <c r="H26" s="37"/>
      <c r="I26" s="37"/>
      <c r="J26" s="37"/>
      <c r="K26" s="37"/>
      <c r="L26" s="37"/>
      <c r="M26" s="30"/>
    </row>
    <row r="27" spans="2:13" ht="86.25" customHeight="1">
      <c r="D27" s="304"/>
      <c r="E27" s="535" t="s">
        <v>264</v>
      </c>
      <c r="F27" s="535"/>
      <c r="G27" s="535"/>
      <c r="H27" s="535"/>
      <c r="I27" s="535"/>
      <c r="J27" s="535"/>
      <c r="K27" s="535"/>
      <c r="L27" s="535"/>
      <c r="M27" s="308"/>
    </row>
    <row r="28" spans="2:13" ht="13.2">
      <c r="E28" s="34"/>
      <c r="F28" s="31"/>
      <c r="G28" s="31"/>
      <c r="H28" s="31"/>
      <c r="I28" s="31"/>
      <c r="J28" s="31"/>
      <c r="K28" s="31"/>
      <c r="L28" s="31"/>
      <c r="M28" s="33"/>
    </row>
    <row r="29" spans="2:13" ht="13.2">
      <c r="B29" s="20" t="s">
        <v>160</v>
      </c>
      <c r="C29" s="20"/>
      <c r="E29" s="37"/>
      <c r="F29" s="37"/>
      <c r="G29" s="37"/>
      <c r="H29" s="37"/>
      <c r="I29" s="37"/>
      <c r="J29" s="37"/>
      <c r="K29" s="37"/>
      <c r="L29" s="37"/>
      <c r="M29" s="30"/>
    </row>
    <row r="30" spans="2:13" ht="100.5" customHeight="1">
      <c r="D30" s="306"/>
      <c r="E30" s="535" t="s">
        <v>265</v>
      </c>
      <c r="F30" s="535"/>
      <c r="G30" s="535"/>
      <c r="H30" s="535"/>
      <c r="I30" s="535"/>
      <c r="J30" s="535"/>
      <c r="K30" s="535"/>
      <c r="L30" s="535"/>
      <c r="M30" s="308"/>
    </row>
    <row r="31" spans="2:13" ht="13.2">
      <c r="D31" s="21"/>
      <c r="E31" s="31"/>
      <c r="F31" s="31"/>
      <c r="G31" s="31"/>
      <c r="H31" s="31"/>
      <c r="I31" s="31"/>
      <c r="J31" s="31"/>
      <c r="K31" s="31"/>
      <c r="L31" s="31"/>
      <c r="M31" s="31"/>
    </row>
    <row r="32" spans="2:13" ht="192.6" customHeight="1">
      <c r="D32" s="306"/>
      <c r="E32" s="535" t="s">
        <v>267</v>
      </c>
      <c r="F32" s="536"/>
      <c r="G32" s="536"/>
      <c r="H32" s="536"/>
      <c r="I32" s="536"/>
      <c r="J32" s="536"/>
      <c r="K32" s="536"/>
      <c r="L32" s="536"/>
      <c r="M32" s="307"/>
    </row>
    <row r="33" spans="2:13" ht="13.2">
      <c r="E33" s="37"/>
      <c r="F33" s="37"/>
      <c r="G33" s="37"/>
      <c r="H33" s="37"/>
      <c r="I33" s="37"/>
      <c r="J33" s="37"/>
      <c r="K33" s="37"/>
      <c r="L33" s="37"/>
      <c r="M33" s="30"/>
    </row>
    <row r="34" spans="2:13" ht="36.75" customHeight="1">
      <c r="B34" s="497" t="s">
        <v>221</v>
      </c>
      <c r="C34" s="19"/>
      <c r="D34" s="25"/>
      <c r="E34" s="37"/>
      <c r="F34" s="37"/>
      <c r="G34" s="37"/>
      <c r="H34" s="37"/>
      <c r="I34" s="37"/>
      <c r="J34" s="37"/>
      <c r="K34" s="37"/>
      <c r="L34" s="37"/>
      <c r="M34" s="30"/>
    </row>
    <row r="35" spans="2:13" ht="13.2">
      <c r="E35" s="37"/>
      <c r="F35" s="37"/>
      <c r="G35" s="37"/>
      <c r="H35" s="37"/>
      <c r="I35" s="37"/>
      <c r="J35" s="37"/>
      <c r="K35" s="37"/>
      <c r="L35" s="37"/>
      <c r="M35" s="30"/>
    </row>
    <row r="36" spans="2:13" ht="78" customHeight="1">
      <c r="B36" s="22" t="s">
        <v>160</v>
      </c>
      <c r="D36" s="498"/>
      <c r="E36" s="537" t="s">
        <v>245</v>
      </c>
      <c r="F36" s="537"/>
      <c r="G36" s="537"/>
      <c r="H36" s="537"/>
      <c r="I36" s="537"/>
      <c r="J36" s="537"/>
      <c r="K36" s="537"/>
      <c r="L36" s="537"/>
      <c r="M36" s="499"/>
    </row>
    <row r="37" spans="2:13" ht="13.2">
      <c r="B37" s="20"/>
      <c r="E37" s="37"/>
      <c r="F37" s="37"/>
      <c r="G37" s="37"/>
      <c r="H37" s="37"/>
      <c r="I37" s="37"/>
      <c r="J37" s="37"/>
      <c r="K37" s="37"/>
      <c r="L37" s="37"/>
      <c r="M37" s="30"/>
    </row>
    <row r="38" spans="2:13" ht="43.5" customHeight="1">
      <c r="B38" s="22" t="s">
        <v>158</v>
      </c>
      <c r="D38" s="500"/>
      <c r="E38" s="538" t="s">
        <v>244</v>
      </c>
      <c r="F38" s="538"/>
      <c r="G38" s="538"/>
      <c r="H38" s="538"/>
      <c r="I38" s="538"/>
      <c r="J38" s="538"/>
      <c r="K38" s="538"/>
      <c r="L38" s="538"/>
      <c r="M38" s="501"/>
    </row>
    <row r="39" spans="2:13" ht="13.2">
      <c r="B39" s="20"/>
      <c r="E39" s="37"/>
      <c r="F39" s="37"/>
      <c r="G39" s="37"/>
      <c r="H39" s="37"/>
      <c r="I39" s="37"/>
      <c r="J39" s="37"/>
      <c r="K39" s="37"/>
      <c r="L39" s="37"/>
      <c r="M39" s="30"/>
    </row>
    <row r="40" spans="2:13" ht="13.2">
      <c r="B40" s="22" t="s">
        <v>159</v>
      </c>
      <c r="D40" s="500"/>
      <c r="E40" s="525" t="s">
        <v>228</v>
      </c>
      <c r="F40" s="525"/>
      <c r="G40" s="525"/>
      <c r="H40" s="525"/>
      <c r="I40" s="525"/>
      <c r="J40" s="525"/>
      <c r="K40" s="525"/>
      <c r="L40" s="525"/>
      <c r="M40" s="502"/>
    </row>
    <row r="41" spans="2:13" ht="13.2">
      <c r="B41" s="20"/>
    </row>
    <row r="42" spans="2:13" ht="13.2">
      <c r="E42" s="37"/>
      <c r="F42" s="37"/>
      <c r="G42" s="37"/>
      <c r="H42" s="37"/>
      <c r="I42" s="37"/>
      <c r="J42" s="37"/>
      <c r="K42" s="37"/>
      <c r="L42" s="37"/>
      <c r="M42" s="30"/>
    </row>
    <row r="43" spans="2:13" ht="36.75" customHeight="1">
      <c r="B43" s="507" t="s">
        <v>231</v>
      </c>
      <c r="C43" s="19"/>
      <c r="D43" s="25"/>
      <c r="E43" s="37"/>
      <c r="F43" s="37"/>
      <c r="G43" s="37"/>
      <c r="H43" s="37"/>
      <c r="I43" s="37"/>
      <c r="J43" s="37"/>
      <c r="K43" s="37"/>
      <c r="L43" s="37"/>
      <c r="M43" s="30"/>
    </row>
    <row r="44" spans="2:13" ht="13.2">
      <c r="E44" s="37"/>
      <c r="F44" s="37"/>
      <c r="G44" s="37"/>
      <c r="H44" s="37"/>
      <c r="I44" s="37"/>
      <c r="J44" s="37"/>
      <c r="K44" s="37"/>
      <c r="L44" s="37"/>
      <c r="M44" s="30"/>
    </row>
    <row r="45" spans="2:13" ht="13.2">
      <c r="B45" s="20" t="s">
        <v>160</v>
      </c>
      <c r="C45" s="20"/>
      <c r="E45" s="37"/>
      <c r="F45" s="37"/>
      <c r="G45" s="37"/>
      <c r="H45" s="37"/>
      <c r="I45" s="37"/>
      <c r="J45" s="37"/>
      <c r="K45" s="37"/>
      <c r="L45" s="37"/>
      <c r="M45" s="30"/>
    </row>
    <row r="46" spans="2:13" ht="56.25" customHeight="1">
      <c r="D46" s="304"/>
      <c r="E46" s="535" t="s">
        <v>222</v>
      </c>
      <c r="F46" s="535"/>
      <c r="G46" s="535"/>
      <c r="H46" s="535"/>
      <c r="I46" s="535"/>
      <c r="J46" s="535"/>
      <c r="K46" s="535"/>
      <c r="L46" s="535"/>
      <c r="M46" s="308"/>
    </row>
    <row r="47" spans="2:13" ht="13.2">
      <c r="E47" s="31"/>
      <c r="F47" s="31"/>
      <c r="G47" s="31"/>
      <c r="H47" s="31"/>
      <c r="I47" s="31"/>
      <c r="J47" s="31"/>
      <c r="K47" s="31"/>
      <c r="L47" s="31"/>
      <c r="M47" s="33"/>
    </row>
    <row r="48" spans="2:13" ht="58.5" customHeight="1">
      <c r="D48" s="304"/>
      <c r="E48" s="535" t="s">
        <v>223</v>
      </c>
      <c r="F48" s="535"/>
      <c r="G48" s="535"/>
      <c r="H48" s="535"/>
      <c r="I48" s="535"/>
      <c r="J48" s="535"/>
      <c r="K48" s="535"/>
      <c r="L48" s="535"/>
      <c r="M48" s="308"/>
    </row>
    <row r="49" spans="2:13" ht="13.2">
      <c r="E49" s="31"/>
      <c r="F49" s="31"/>
      <c r="G49" s="31"/>
      <c r="H49" s="31"/>
      <c r="I49" s="31"/>
      <c r="J49" s="31"/>
      <c r="K49" s="31"/>
      <c r="L49" s="31"/>
      <c r="M49" s="33"/>
    </row>
    <row r="50" spans="2:13" ht="51.75" customHeight="1">
      <c r="D50" s="304"/>
      <c r="E50" s="535" t="s">
        <v>225</v>
      </c>
      <c r="F50" s="535"/>
      <c r="G50" s="535"/>
      <c r="H50" s="535"/>
      <c r="I50" s="535"/>
      <c r="J50" s="535"/>
      <c r="K50" s="535"/>
      <c r="L50" s="535"/>
      <c r="M50" s="308"/>
    </row>
    <row r="51" spans="2:13" ht="13.2">
      <c r="E51" s="31"/>
      <c r="F51" s="31"/>
      <c r="G51" s="31"/>
      <c r="H51" s="31"/>
      <c r="I51" s="31"/>
      <c r="J51" s="31"/>
      <c r="K51" s="31"/>
      <c r="L51" s="31"/>
      <c r="M51" s="33"/>
    </row>
    <row r="52" spans="2:13" ht="51.75" customHeight="1">
      <c r="D52" s="304"/>
      <c r="E52" s="535" t="s">
        <v>224</v>
      </c>
      <c r="F52" s="535"/>
      <c r="G52" s="535"/>
      <c r="H52" s="535"/>
      <c r="I52" s="535"/>
      <c r="J52" s="535"/>
      <c r="K52" s="535"/>
      <c r="L52" s="535"/>
      <c r="M52" s="308"/>
    </row>
    <row r="53" spans="2:13" ht="13.2">
      <c r="E53" s="31"/>
      <c r="F53" s="31"/>
      <c r="G53" s="31"/>
      <c r="H53" s="31"/>
      <c r="I53" s="31"/>
      <c r="J53" s="31"/>
      <c r="K53" s="31"/>
      <c r="L53" s="31"/>
      <c r="M53" s="33"/>
    </row>
    <row r="54" spans="2:13" ht="52.5" customHeight="1">
      <c r="D54" s="304"/>
      <c r="E54" s="535" t="s">
        <v>226</v>
      </c>
      <c r="F54" s="535"/>
      <c r="G54" s="535"/>
      <c r="H54" s="535"/>
      <c r="I54" s="535"/>
      <c r="J54" s="535"/>
      <c r="K54" s="535"/>
      <c r="L54" s="535"/>
      <c r="M54" s="308"/>
    </row>
    <row r="55" spans="2:13" ht="14.25" customHeight="1">
      <c r="E55" s="31"/>
      <c r="F55" s="31"/>
      <c r="G55" s="31"/>
      <c r="H55" s="31"/>
      <c r="I55" s="31"/>
      <c r="J55" s="31"/>
      <c r="K55" s="31"/>
      <c r="L55" s="31"/>
      <c r="M55" s="31"/>
    </row>
    <row r="56" spans="2:13" ht="77.25" customHeight="1">
      <c r="D56" s="304"/>
      <c r="E56" s="535" t="s">
        <v>227</v>
      </c>
      <c r="F56" s="535"/>
      <c r="G56" s="535"/>
      <c r="H56" s="535"/>
      <c r="I56" s="535"/>
      <c r="J56" s="535"/>
      <c r="K56" s="535"/>
      <c r="L56" s="535"/>
      <c r="M56" s="308"/>
    </row>
    <row r="57" spans="2:13" ht="13.2">
      <c r="D57" s="7"/>
      <c r="E57" s="31"/>
      <c r="F57" s="31"/>
      <c r="G57" s="31"/>
      <c r="H57" s="31"/>
      <c r="I57" s="31"/>
      <c r="J57" s="31"/>
      <c r="K57" s="31"/>
      <c r="L57" s="31"/>
      <c r="M57" s="31"/>
    </row>
    <row r="58" spans="2:13" ht="13.2">
      <c r="B58" s="23" t="s">
        <v>158</v>
      </c>
      <c r="C58" s="23"/>
      <c r="E58" s="31"/>
      <c r="F58" s="31"/>
      <c r="G58" s="31"/>
      <c r="H58" s="31"/>
      <c r="I58" s="31"/>
      <c r="J58" s="31"/>
      <c r="K58" s="31"/>
      <c r="L58" s="31"/>
      <c r="M58" s="33"/>
    </row>
    <row r="59" spans="2:13" ht="58.5" customHeight="1">
      <c r="D59" s="313"/>
      <c r="E59" s="535" t="s">
        <v>91</v>
      </c>
      <c r="F59" s="535"/>
      <c r="G59" s="535"/>
      <c r="H59" s="535"/>
      <c r="I59" s="535"/>
      <c r="J59" s="535"/>
      <c r="K59" s="535"/>
      <c r="L59" s="535"/>
      <c r="M59" s="308"/>
    </row>
    <row r="60" spans="2:13" ht="13.2">
      <c r="D60" s="24"/>
      <c r="E60" s="31"/>
      <c r="F60" s="31"/>
      <c r="G60" s="31"/>
      <c r="H60" s="31"/>
      <c r="I60" s="31"/>
      <c r="J60" s="31"/>
      <c r="K60" s="31"/>
      <c r="L60" s="31"/>
      <c r="M60" s="33"/>
    </row>
    <row r="61" spans="2:13" ht="52.5" customHeight="1">
      <c r="D61" s="313"/>
      <c r="E61" s="535" t="s">
        <v>65</v>
      </c>
      <c r="F61" s="535"/>
      <c r="G61" s="535"/>
      <c r="H61" s="535"/>
      <c r="I61" s="535"/>
      <c r="J61" s="535"/>
      <c r="K61" s="535"/>
      <c r="L61" s="535"/>
      <c r="M61" s="308"/>
    </row>
    <row r="62" spans="2:13" ht="13.2">
      <c r="D62" s="24"/>
      <c r="E62" s="31"/>
      <c r="F62" s="31"/>
      <c r="G62" s="31"/>
      <c r="H62" s="31"/>
      <c r="I62" s="31"/>
      <c r="J62" s="31"/>
      <c r="K62" s="31"/>
      <c r="L62" s="31"/>
      <c r="M62" s="33"/>
    </row>
    <row r="63" spans="2:13" ht="61.5" customHeight="1">
      <c r="D63" s="313"/>
      <c r="E63" s="535" t="s">
        <v>92</v>
      </c>
      <c r="F63" s="535"/>
      <c r="G63" s="535"/>
      <c r="H63" s="535"/>
      <c r="I63" s="535"/>
      <c r="J63" s="535"/>
      <c r="K63" s="535"/>
      <c r="L63" s="535"/>
      <c r="M63" s="308"/>
    </row>
    <row r="64" spans="2:13" ht="13.2">
      <c r="B64" s="20" t="s">
        <v>159</v>
      </c>
      <c r="C64" s="20"/>
      <c r="E64" s="31"/>
      <c r="F64" s="31"/>
      <c r="G64" s="31"/>
      <c r="H64" s="31"/>
      <c r="I64" s="31"/>
      <c r="J64" s="31"/>
      <c r="K64" s="31"/>
      <c r="L64" s="31"/>
      <c r="M64" s="33"/>
    </row>
    <row r="65" spans="2:13" ht="61.5" customHeight="1">
      <c r="D65" s="313"/>
      <c r="E65" s="535" t="s">
        <v>138</v>
      </c>
      <c r="F65" s="535"/>
      <c r="G65" s="535"/>
      <c r="H65" s="535"/>
      <c r="I65" s="535"/>
      <c r="J65" s="535"/>
      <c r="K65" s="535"/>
      <c r="L65" s="535"/>
      <c r="M65" s="308"/>
    </row>
    <row r="66" spans="2:13" ht="13.2">
      <c r="E66" s="31"/>
      <c r="F66" s="31"/>
      <c r="G66" s="31"/>
      <c r="H66" s="31"/>
      <c r="I66" s="31"/>
      <c r="J66" s="31"/>
      <c r="K66" s="31"/>
      <c r="L66" s="31"/>
      <c r="M66" s="31"/>
    </row>
    <row r="67" spans="2:13" ht="13.2">
      <c r="E67" s="31"/>
      <c r="F67" s="31"/>
      <c r="G67" s="31"/>
      <c r="H67" s="31"/>
      <c r="I67" s="31"/>
      <c r="J67" s="31"/>
      <c r="K67" s="31"/>
      <c r="L67" s="31"/>
      <c r="M67" s="31"/>
    </row>
    <row r="68" spans="2:13" ht="36" customHeight="1">
      <c r="B68" s="311" t="s">
        <v>90</v>
      </c>
      <c r="C68" s="19"/>
      <c r="E68" s="37"/>
      <c r="F68" s="37"/>
      <c r="G68" s="37"/>
      <c r="H68" s="37"/>
      <c r="I68" s="37"/>
      <c r="J68" s="37"/>
      <c r="K68" s="37"/>
      <c r="L68" s="37"/>
      <c r="M68" s="30"/>
    </row>
    <row r="69" spans="2:13" ht="13.2">
      <c r="E69" s="37"/>
      <c r="F69" s="37"/>
      <c r="G69" s="37"/>
      <c r="H69" s="37"/>
      <c r="I69" s="37"/>
      <c r="J69" s="37"/>
      <c r="K69" s="37"/>
      <c r="L69" s="37"/>
      <c r="M69" s="30"/>
    </row>
    <row r="70" spans="2:13" ht="13.2">
      <c r="B70" s="20" t="s">
        <v>158</v>
      </c>
      <c r="C70" s="20"/>
      <c r="E70" s="37"/>
      <c r="F70" s="37"/>
      <c r="G70" s="37"/>
      <c r="H70" s="37"/>
      <c r="I70" s="37"/>
      <c r="J70" s="37"/>
      <c r="K70" s="37"/>
      <c r="L70" s="37"/>
      <c r="M70" s="30"/>
    </row>
    <row r="71" spans="2:13" ht="57.75" customHeight="1">
      <c r="D71" s="304"/>
      <c r="E71" s="535" t="s">
        <v>105</v>
      </c>
      <c r="F71" s="535"/>
      <c r="G71" s="535"/>
      <c r="H71" s="535"/>
      <c r="I71" s="535"/>
      <c r="J71" s="535"/>
      <c r="K71" s="535"/>
      <c r="L71" s="535"/>
      <c r="M71" s="308"/>
    </row>
    <row r="72" spans="2:13" ht="13.2">
      <c r="E72" s="31"/>
      <c r="F72" s="31"/>
      <c r="G72" s="31"/>
      <c r="H72" s="31"/>
      <c r="I72" s="31"/>
      <c r="J72" s="31"/>
      <c r="K72" s="31"/>
      <c r="L72" s="31"/>
      <c r="M72" s="31"/>
    </row>
    <row r="73" spans="2:13" ht="78.75" customHeight="1">
      <c r="D73" s="304"/>
      <c r="E73" s="535" t="s">
        <v>106</v>
      </c>
      <c r="F73" s="535"/>
      <c r="G73" s="535"/>
      <c r="H73" s="535"/>
      <c r="I73" s="535"/>
      <c r="J73" s="535"/>
      <c r="K73" s="535"/>
      <c r="L73" s="535"/>
      <c r="M73" s="308"/>
    </row>
    <row r="74" spans="2:13" ht="13.2">
      <c r="B74" s="20"/>
      <c r="C74" s="20"/>
      <c r="E74" s="37"/>
      <c r="F74" s="37"/>
      <c r="G74" s="37"/>
      <c r="H74" s="37"/>
      <c r="I74" s="37"/>
      <c r="J74" s="37"/>
      <c r="K74" s="37"/>
      <c r="L74" s="37"/>
      <c r="M74" s="30"/>
    </row>
    <row r="75" spans="2:13" ht="66.75" customHeight="1">
      <c r="D75" s="309"/>
      <c r="E75" s="535" t="s">
        <v>204</v>
      </c>
      <c r="F75" s="535"/>
      <c r="G75" s="535"/>
      <c r="H75" s="535"/>
      <c r="I75" s="535"/>
      <c r="J75" s="535"/>
      <c r="K75" s="535"/>
      <c r="L75" s="535"/>
      <c r="M75" s="308"/>
    </row>
    <row r="76" spans="2:13" ht="19.5" customHeight="1">
      <c r="E76" s="37"/>
      <c r="F76" s="37"/>
      <c r="G76" s="37"/>
      <c r="H76" s="37"/>
      <c r="I76" s="37"/>
      <c r="J76" s="37"/>
      <c r="K76" s="37"/>
      <c r="L76" s="37"/>
      <c r="M76" s="30"/>
    </row>
    <row r="77" spans="2:13" ht="13.2">
      <c r="B77" s="20" t="s">
        <v>159</v>
      </c>
      <c r="C77" s="20"/>
      <c r="E77" s="37"/>
      <c r="F77" s="37"/>
      <c r="G77" s="37"/>
      <c r="H77" s="37"/>
      <c r="I77" s="37"/>
      <c r="J77" s="37"/>
      <c r="K77" s="37"/>
      <c r="L77" s="37"/>
      <c r="M77" s="30"/>
    </row>
    <row r="78" spans="2:13" ht="69.75" customHeight="1">
      <c r="D78" s="304"/>
      <c r="E78" s="535" t="s">
        <v>107</v>
      </c>
      <c r="F78" s="535"/>
      <c r="G78" s="535"/>
      <c r="H78" s="535"/>
      <c r="I78" s="535"/>
      <c r="J78" s="535"/>
      <c r="K78" s="535"/>
      <c r="L78" s="535"/>
      <c r="M78" s="308"/>
    </row>
    <row r="79" spans="2:13" ht="13.2">
      <c r="E79" s="31"/>
      <c r="F79" s="31"/>
      <c r="G79" s="31"/>
      <c r="H79" s="31"/>
      <c r="I79" s="31"/>
      <c r="J79" s="31"/>
      <c r="K79" s="31"/>
      <c r="L79" s="31"/>
      <c r="M79" s="31"/>
    </row>
    <row r="80" spans="2:13" ht="13.2">
      <c r="E80" s="31"/>
      <c r="F80" s="31"/>
      <c r="G80" s="31"/>
      <c r="H80" s="31"/>
      <c r="I80" s="31"/>
      <c r="J80" s="31"/>
      <c r="K80" s="31"/>
      <c r="L80" s="31"/>
      <c r="M80" s="31"/>
    </row>
    <row r="81" spans="2:13" ht="36.75" customHeight="1">
      <c r="B81" s="311" t="s">
        <v>190</v>
      </c>
      <c r="C81" s="19"/>
      <c r="D81" s="25"/>
      <c r="E81" s="37"/>
      <c r="F81" s="37"/>
      <c r="G81" s="37"/>
      <c r="H81" s="37"/>
      <c r="I81" s="37"/>
      <c r="J81" s="37"/>
      <c r="K81" s="37"/>
      <c r="L81" s="37"/>
      <c r="M81" s="30"/>
    </row>
    <row r="82" spans="2:13" ht="13.2">
      <c r="B82" s="35"/>
      <c r="C82" s="35"/>
      <c r="D82" s="21"/>
      <c r="E82" s="31"/>
      <c r="F82" s="34"/>
      <c r="G82" s="34"/>
      <c r="H82" s="34"/>
      <c r="I82" s="34"/>
      <c r="J82" s="34"/>
      <c r="K82" s="34"/>
      <c r="L82" s="34"/>
      <c r="M82" s="32"/>
    </row>
    <row r="83" spans="2:13" ht="165" customHeight="1">
      <c r="B83" s="22"/>
      <c r="C83" s="22"/>
      <c r="D83" s="304"/>
      <c r="E83" s="539" t="s">
        <v>66</v>
      </c>
      <c r="F83" s="534"/>
      <c r="G83" s="534"/>
      <c r="H83" s="534"/>
      <c r="I83" s="534"/>
      <c r="J83" s="534"/>
      <c r="K83" s="534"/>
      <c r="L83" s="534"/>
      <c r="M83" s="305"/>
    </row>
    <row r="84" spans="2:13" ht="66" customHeight="1">
      <c r="B84" s="638" t="s">
        <v>268</v>
      </c>
      <c r="C84" s="638"/>
      <c r="D84" s="638"/>
      <c r="E84" s="638"/>
      <c r="F84" s="638"/>
      <c r="G84" s="638"/>
      <c r="H84" s="638"/>
      <c r="I84" s="638"/>
      <c r="J84" s="638"/>
      <c r="K84" s="638"/>
      <c r="L84" s="638"/>
      <c r="M84" s="637"/>
    </row>
    <row r="85" spans="2:13" ht="11.4"/>
    <row r="86" spans="2:13" ht="11.4" hidden="1"/>
    <row r="87" spans="2:13" ht="11.4" hidden="1"/>
    <row r="88" spans="2:13" ht="12.75" hidden="1" customHeight="1"/>
    <row r="89" spans="2:13" ht="12.75" hidden="1" customHeight="1"/>
    <row r="90" spans="2:13" ht="12.75" hidden="1" customHeight="1"/>
    <row r="91" spans="2:13" ht="12.75" hidden="1" customHeight="1"/>
    <row r="92" spans="2:13" ht="12.75" hidden="1" customHeight="1"/>
    <row r="93" spans="2:13" ht="12.75" hidden="1" customHeight="1"/>
    <row r="94" spans="2:13" ht="12.75" hidden="1" customHeight="1"/>
    <row r="95" spans="2:13" ht="12.75" hidden="1" customHeight="1"/>
    <row r="96" spans="2:13" ht="12.75" hidden="1" customHeight="1"/>
  </sheetData>
  <mergeCells count="33">
    <mergeCell ref="E15:M15"/>
    <mergeCell ref="B84:L84"/>
    <mergeCell ref="E83:L83"/>
    <mergeCell ref="E65:L65"/>
    <mergeCell ref="E59:L59"/>
    <mergeCell ref="E61:L61"/>
    <mergeCell ref="E63:L63"/>
    <mergeCell ref="E71:L71"/>
    <mergeCell ref="E73:L73"/>
    <mergeCell ref="E75:L75"/>
    <mergeCell ref="E78:L78"/>
    <mergeCell ref="E46:L46"/>
    <mergeCell ref="E52:L52"/>
    <mergeCell ref="E56:L56"/>
    <mergeCell ref="E54:L54"/>
    <mergeCell ref="E48:L48"/>
    <mergeCell ref="E50:L50"/>
    <mergeCell ref="E40:L40"/>
    <mergeCell ref="B4:L4"/>
    <mergeCell ref="B2:M2"/>
    <mergeCell ref="E8:M8"/>
    <mergeCell ref="B5:L5"/>
    <mergeCell ref="E11:L11"/>
    <mergeCell ref="E27:L27"/>
    <mergeCell ref="E30:L30"/>
    <mergeCell ref="E32:L32"/>
    <mergeCell ref="E36:L36"/>
    <mergeCell ref="E38:L38"/>
    <mergeCell ref="E18:L18"/>
    <mergeCell ref="E20:L20"/>
    <mergeCell ref="E13:L13"/>
    <mergeCell ref="E22:L22"/>
    <mergeCell ref="E24:L24"/>
  </mergeCells>
  <phoneticPr fontId="14" type="noConversion"/>
  <pageMargins left="0.39370078740157483" right="0.55118110236220474" top="0.39370078740157483" bottom="0.39370078740157483" header="0.23622047244094491" footer="0.19685039370078741"/>
  <pageSetup paperSize="8" scale="90" orientation="portrait" r:id="rId1"/>
  <headerFooter alignWithMargins="0">
    <oddHeader>&amp;L&amp;"Times New Roman,Regular"&amp;12&amp;K000000Central Bank of Ireland - RESTRICTED</oddHeader>
    <oddFooter>&amp;R2019 Triennial Central Bank Survey</oddFooter>
    <evenHeader>&amp;L&amp;"Times New Roman,Regular"&amp;12&amp;K000000Central Bank of Ireland - RESTRICTED</evenHeader>
    <firstHeader>&amp;L&amp;"Times New Roman,Regular"&amp;12&amp;K000000Central Bank of Ireland - RESTRICTED</first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tabColor rgb="FFFFC000"/>
    <outlinePr summaryBelow="0" summaryRight="0"/>
    <pageSetUpPr autoPageBreaks="0" fitToPage="1"/>
  </sheetPr>
  <dimension ref="A1:AB49"/>
  <sheetViews>
    <sheetView showGridLines="0" zoomScale="75" zoomScaleNormal="75" workbookViewId="0">
      <pane xSplit="3" ySplit="9" topLeftCell="D10" activePane="bottomRight" state="frozen"/>
      <selection pane="topRight"/>
      <selection pane="bottomLeft"/>
      <selection pane="bottomRight" activeCell="N8" sqref="N8:N9"/>
    </sheetView>
  </sheetViews>
  <sheetFormatPr defaultColWidth="0" defaultRowHeight="13.2" zeroHeight="1"/>
  <cols>
    <col min="1" max="1" width="1.75" style="3" customWidth="1"/>
    <col min="2" max="2" width="1.75" style="222" customWidth="1"/>
    <col min="3" max="3" width="50.75" style="222" customWidth="1"/>
    <col min="4" max="8" width="16.75" style="353" customWidth="1"/>
    <col min="9" max="9" width="17.75" style="353" customWidth="1"/>
    <col min="10" max="10" width="16.75" style="353" customWidth="1"/>
    <col min="11" max="11" width="16.75" style="137" customWidth="1"/>
    <col min="12" max="12" width="1.75" style="107" customWidth="1"/>
    <col min="13" max="13" width="1.75" style="4" customWidth="1"/>
    <col min="14" max="15" width="9.125" style="3" customWidth="1"/>
    <col min="16" max="16" width="10.125" style="3" customWidth="1"/>
    <col min="17" max="17" width="9.125" style="3" customWidth="1"/>
    <col min="18" max="18" width="11" style="3" customWidth="1"/>
    <col min="19" max="20" width="9.125" style="3" customWidth="1"/>
    <col min="21" max="21" width="9.375" style="3" bestFit="1" customWidth="1"/>
    <col min="22" max="22" width="1.75" style="3" customWidth="1"/>
    <col min="23" max="23" width="9.125" style="3" customWidth="1"/>
    <col min="24" max="24" width="1.75" style="3" customWidth="1"/>
    <col min="25" max="26" width="9.125" style="3" customWidth="1"/>
    <col min="27" max="16384" width="0" style="3" hidden="1"/>
  </cols>
  <sheetData>
    <row r="1" spans="1:28" s="44" customFormat="1" ht="20.100000000000001" customHeight="1">
      <c r="B1" s="487" t="s">
        <v>250</v>
      </c>
      <c r="C1" s="488"/>
      <c r="D1" s="337"/>
      <c r="E1" s="337"/>
      <c r="F1" s="337"/>
      <c r="G1" s="337"/>
      <c r="H1" s="337"/>
      <c r="I1" s="337"/>
      <c r="J1" s="337"/>
      <c r="K1" s="217"/>
      <c r="L1" s="42"/>
      <c r="M1" s="48"/>
      <c r="N1" s="76"/>
      <c r="O1" s="76"/>
      <c r="P1" s="76"/>
      <c r="Q1" s="76"/>
      <c r="R1" s="76"/>
      <c r="S1" s="76"/>
      <c r="T1" s="76"/>
      <c r="U1" s="76"/>
      <c r="V1" s="76"/>
      <c r="W1" s="43"/>
      <c r="X1" s="67"/>
    </row>
    <row r="2" spans="1:28" s="44" customFormat="1" ht="20.100000000000001" customHeight="1">
      <c r="B2" s="542" t="s">
        <v>55</v>
      </c>
      <c r="C2" s="542"/>
      <c r="D2" s="542"/>
      <c r="E2" s="542"/>
      <c r="F2" s="542"/>
      <c r="G2" s="542"/>
      <c r="H2" s="542"/>
      <c r="I2" s="542"/>
      <c r="J2" s="542"/>
      <c r="K2" s="542"/>
      <c r="L2" s="542"/>
      <c r="M2" s="104"/>
      <c r="N2" s="186" t="s">
        <v>56</v>
      </c>
      <c r="O2" s="187">
        <f>MAX(N10:Y47)</f>
        <v>0</v>
      </c>
    </row>
    <row r="3" spans="1:28" s="44" customFormat="1" ht="20.100000000000001" customHeight="1">
      <c r="B3" s="542" t="s">
        <v>147</v>
      </c>
      <c r="C3" s="542"/>
      <c r="D3" s="542"/>
      <c r="E3" s="542"/>
      <c r="F3" s="542"/>
      <c r="G3" s="542"/>
      <c r="H3" s="542"/>
      <c r="I3" s="542"/>
      <c r="J3" s="542"/>
      <c r="K3" s="542"/>
      <c r="L3" s="542"/>
      <c r="M3" s="104"/>
      <c r="N3" s="188" t="s">
        <v>57</v>
      </c>
      <c r="O3" s="189">
        <f>MIN(N10:Y47)</f>
        <v>0</v>
      </c>
      <c r="P3" s="77"/>
      <c r="R3" s="77"/>
      <c r="S3" s="78"/>
      <c r="T3" s="80"/>
      <c r="U3" s="80"/>
      <c r="V3" s="80"/>
      <c r="W3" s="43"/>
      <c r="X3" s="67"/>
    </row>
    <row r="4" spans="1:28" s="44" customFormat="1" ht="20.100000000000001" customHeight="1">
      <c r="B4" s="542" t="s">
        <v>206</v>
      </c>
      <c r="C4" s="542"/>
      <c r="D4" s="542"/>
      <c r="E4" s="542"/>
      <c r="F4" s="542"/>
      <c r="G4" s="542"/>
      <c r="H4" s="542"/>
      <c r="I4" s="542"/>
      <c r="J4" s="542"/>
      <c r="K4" s="542"/>
      <c r="L4" s="542"/>
      <c r="M4" s="104"/>
      <c r="P4" s="77"/>
      <c r="Q4" s="79"/>
      <c r="R4" s="79"/>
      <c r="S4" s="78"/>
      <c r="T4" s="79"/>
      <c r="U4" s="79"/>
      <c r="V4" s="79"/>
      <c r="W4" s="43"/>
      <c r="X4" s="67"/>
    </row>
    <row r="5" spans="1:28" s="44" customFormat="1" ht="20.100000000000001" customHeight="1">
      <c r="B5" s="542" t="s">
        <v>162</v>
      </c>
      <c r="C5" s="542"/>
      <c r="D5" s="542"/>
      <c r="E5" s="542"/>
      <c r="F5" s="542"/>
      <c r="G5" s="542"/>
      <c r="H5" s="542"/>
      <c r="I5" s="542"/>
      <c r="J5" s="542"/>
      <c r="K5" s="542"/>
      <c r="L5" s="542"/>
      <c r="M5" s="104"/>
      <c r="N5" s="547" t="s">
        <v>54</v>
      </c>
      <c r="O5" s="548"/>
      <c r="P5" s="548"/>
      <c r="Q5" s="548"/>
      <c r="R5" s="548"/>
      <c r="S5" s="548"/>
      <c r="T5" s="548"/>
      <c r="U5" s="548"/>
      <c r="V5" s="548"/>
      <c r="W5" s="548"/>
      <c r="X5" s="548"/>
      <c r="Y5" s="549"/>
    </row>
    <row r="6" spans="1:28" ht="47.25" customHeight="1">
      <c r="B6" s="3"/>
      <c r="C6" s="338"/>
      <c r="D6" s="553" t="s">
        <v>100</v>
      </c>
      <c r="E6" s="554"/>
      <c r="F6" s="554"/>
      <c r="G6" s="554"/>
      <c r="H6" s="554"/>
      <c r="I6" s="554"/>
      <c r="J6" s="554"/>
      <c r="K6" s="554"/>
      <c r="L6" s="554"/>
      <c r="M6" s="227"/>
      <c r="N6" s="44"/>
      <c r="O6" s="44"/>
      <c r="P6" s="44"/>
      <c r="Q6" s="44"/>
      <c r="R6" s="44"/>
      <c r="S6" s="44"/>
      <c r="T6" s="44"/>
      <c r="U6" s="44"/>
      <c r="V6" s="44"/>
      <c r="W6" s="44"/>
      <c r="X6" s="44"/>
    </row>
    <row r="7" spans="1:28" s="168" customFormat="1" ht="50.1" customHeight="1">
      <c r="B7" s="339"/>
      <c r="C7" s="340"/>
      <c r="D7" s="610" t="s">
        <v>148</v>
      </c>
      <c r="E7" s="611"/>
      <c r="F7" s="601" t="s">
        <v>149</v>
      </c>
      <c r="G7" s="602"/>
      <c r="H7" s="602"/>
      <c r="I7" s="602"/>
      <c r="J7" s="596" t="s">
        <v>168</v>
      </c>
      <c r="K7" s="603" t="s">
        <v>117</v>
      </c>
      <c r="L7" s="604"/>
      <c r="M7" s="169"/>
      <c r="N7" s="593" t="str">
        <f>+D7</f>
        <v>Voice</v>
      </c>
      <c r="O7" s="595"/>
      <c r="P7" s="593" t="str">
        <f>+F7</f>
        <v>Electronic</v>
      </c>
      <c r="Q7" s="595"/>
      <c r="R7" s="595"/>
      <c r="S7" s="595"/>
      <c r="T7" s="589" t="str">
        <f>+J7</f>
        <v>Unallocated</v>
      </c>
      <c r="U7" s="589" t="str">
        <f>MID(K7,1,LEN(K7)-1)</f>
        <v xml:space="preserve">Total </v>
      </c>
      <c r="V7" s="236"/>
      <c r="W7" s="236"/>
      <c r="X7" s="39"/>
      <c r="Y7" s="562" t="s">
        <v>99</v>
      </c>
      <c r="Z7" s="39"/>
      <c r="AA7" s="39"/>
      <c r="AB7" s="39"/>
    </row>
    <row r="8" spans="1:28" s="164" customFormat="1" ht="30" customHeight="1">
      <c r="B8" s="341"/>
      <c r="C8" s="342" t="s">
        <v>0</v>
      </c>
      <c r="D8" s="612" t="s">
        <v>131</v>
      </c>
      <c r="E8" s="596" t="s">
        <v>85</v>
      </c>
      <c r="F8" s="599" t="s">
        <v>131</v>
      </c>
      <c r="G8" s="614"/>
      <c r="H8" s="599" t="s">
        <v>85</v>
      </c>
      <c r="I8" s="600"/>
      <c r="J8" s="597"/>
      <c r="K8" s="605"/>
      <c r="L8" s="606"/>
      <c r="M8" s="165"/>
      <c r="N8" s="589" t="str">
        <f>+D8</f>
        <v>Direct</v>
      </c>
      <c r="O8" s="589" t="str">
        <f>+E8</f>
        <v>Indirect</v>
      </c>
      <c r="P8" s="593" t="str">
        <f>+F8</f>
        <v>Direct</v>
      </c>
      <c r="Q8" s="594"/>
      <c r="R8" s="593" t="str">
        <f>+H8</f>
        <v>Indirect</v>
      </c>
      <c r="S8" s="595"/>
      <c r="T8" s="590"/>
      <c r="U8" s="590"/>
      <c r="V8" s="236"/>
      <c r="W8" s="236"/>
      <c r="X8" s="39"/>
      <c r="Y8" s="592"/>
      <c r="Z8" s="39"/>
      <c r="AA8" s="39"/>
    </row>
    <row r="9" spans="1:28" s="166" customFormat="1" ht="59.25" customHeight="1">
      <c r="B9" s="343"/>
      <c r="C9" s="344"/>
      <c r="D9" s="613"/>
      <c r="E9" s="598"/>
      <c r="F9" s="345" t="s">
        <v>51</v>
      </c>
      <c r="G9" s="345" t="s">
        <v>146</v>
      </c>
      <c r="H9" s="468" t="s">
        <v>177</v>
      </c>
      <c r="I9" s="468" t="s">
        <v>178</v>
      </c>
      <c r="J9" s="598"/>
      <c r="K9" s="607"/>
      <c r="L9" s="608"/>
      <c r="M9" s="167"/>
      <c r="N9" s="591"/>
      <c r="O9" s="591"/>
      <c r="P9" s="234" t="str">
        <f>+F9</f>
        <v>Single-bank proprietary trading system</v>
      </c>
      <c r="Q9" s="234" t="str">
        <f>+G9</f>
        <v>Other</v>
      </c>
      <c r="R9" s="234" t="str">
        <f>+H9</f>
        <v>Anonymous venues</v>
      </c>
      <c r="S9" s="234" t="str">
        <f>+I9</f>
        <v>Disclosed venues</v>
      </c>
      <c r="T9" s="591"/>
      <c r="U9" s="591"/>
      <c r="V9" s="237"/>
      <c r="W9" s="235" t="str">
        <f>+U7</f>
        <v xml:space="preserve">Total </v>
      </c>
      <c r="X9" s="170"/>
      <c r="Y9" s="592"/>
      <c r="Z9" s="170"/>
      <c r="AA9" s="170"/>
      <c r="AB9" s="170"/>
    </row>
    <row r="10" spans="1:28" ht="30" customHeight="1">
      <c r="A10" s="172"/>
      <c r="B10" s="346"/>
      <c r="C10" s="347" t="s">
        <v>132</v>
      </c>
      <c r="D10" s="414"/>
      <c r="E10" s="414"/>
      <c r="F10" s="414"/>
      <c r="G10" s="414"/>
      <c r="H10" s="414"/>
      <c r="I10" s="414"/>
      <c r="J10" s="414"/>
      <c r="K10" s="377"/>
      <c r="L10" s="268"/>
      <c r="M10" s="103"/>
      <c r="N10" s="238"/>
      <c r="O10" s="238"/>
      <c r="P10" s="238"/>
      <c r="Q10" s="238"/>
      <c r="R10" s="238"/>
      <c r="S10" s="238"/>
      <c r="T10" s="238"/>
      <c r="U10" s="238"/>
      <c r="V10" s="239"/>
      <c r="W10" s="238"/>
      <c r="X10" s="170"/>
      <c r="Y10" s="238"/>
      <c r="Z10" s="170"/>
      <c r="AA10" s="170"/>
      <c r="AB10" s="170"/>
    </row>
    <row r="11" spans="1:28" ht="17.100000000000001" customHeight="1">
      <c r="B11" s="346"/>
      <c r="C11" s="114" t="s">
        <v>10</v>
      </c>
      <c r="D11" s="404"/>
      <c r="E11" s="404"/>
      <c r="F11" s="404"/>
      <c r="G11" s="404"/>
      <c r="H11" s="404"/>
      <c r="I11" s="404"/>
      <c r="J11" s="404"/>
      <c r="K11" s="377">
        <f t="shared" ref="K11:K16" si="0">+SUM(D11:J11)</f>
        <v>0</v>
      </c>
      <c r="L11" s="268"/>
      <c r="M11" s="103"/>
      <c r="N11" s="240">
        <f t="shared" ref="N11:U11" si="1">+D11-SUM(D12:D13)</f>
        <v>0</v>
      </c>
      <c r="O11" s="240">
        <f t="shared" si="1"/>
        <v>0</v>
      </c>
      <c r="P11" s="240">
        <f t="shared" si="1"/>
        <v>0</v>
      </c>
      <c r="Q11" s="240">
        <f t="shared" si="1"/>
        <v>0</v>
      </c>
      <c r="R11" s="240">
        <f>+H11-SUM(H12:H13)</f>
        <v>0</v>
      </c>
      <c r="S11" s="240">
        <f t="shared" si="1"/>
        <v>0</v>
      </c>
      <c r="T11" s="240">
        <f t="shared" si="1"/>
        <v>0</v>
      </c>
      <c r="U11" s="240">
        <f t="shared" si="1"/>
        <v>0</v>
      </c>
      <c r="V11" s="241"/>
      <c r="W11" s="240">
        <f>+K11-SUM(D11:J11)</f>
        <v>0</v>
      </c>
      <c r="X11" s="171"/>
      <c r="Y11" s="240">
        <f>+K11-'A3'!AA10</f>
        <v>0</v>
      </c>
      <c r="Z11" s="171"/>
      <c r="AA11" s="171"/>
      <c r="AB11" s="171"/>
    </row>
    <row r="12" spans="1:28" s="39" customFormat="1" ht="17.100000000000001" customHeight="1">
      <c r="B12" s="348"/>
      <c r="C12" s="349" t="s">
        <v>52</v>
      </c>
      <c r="D12" s="404"/>
      <c r="E12" s="404"/>
      <c r="F12" s="404"/>
      <c r="G12" s="404"/>
      <c r="H12" s="404"/>
      <c r="I12" s="404"/>
      <c r="J12" s="404"/>
      <c r="K12" s="377">
        <f t="shared" si="0"/>
        <v>0</v>
      </c>
      <c r="L12" s="268"/>
      <c r="M12" s="103"/>
      <c r="N12" s="243"/>
      <c r="O12" s="243"/>
      <c r="P12" s="243"/>
      <c r="Q12" s="243"/>
      <c r="R12" s="243"/>
      <c r="S12" s="243"/>
      <c r="T12" s="243"/>
      <c r="U12" s="243"/>
      <c r="V12" s="241"/>
      <c r="W12" s="240">
        <f t="shared" ref="W12:W16" si="2">+K12-SUM(D12:J12)</f>
        <v>0</v>
      </c>
      <c r="X12" s="171"/>
      <c r="Y12" s="240">
        <f>+K12-'A3'!AA11</f>
        <v>0</v>
      </c>
      <c r="Z12" s="171"/>
      <c r="AA12" s="171"/>
      <c r="AB12" s="171"/>
    </row>
    <row r="13" spans="1:28" s="39" customFormat="1" ht="17.100000000000001" customHeight="1">
      <c r="B13" s="348"/>
      <c r="C13" s="349" t="s">
        <v>53</v>
      </c>
      <c r="D13" s="404"/>
      <c r="E13" s="404"/>
      <c r="F13" s="404"/>
      <c r="G13" s="404"/>
      <c r="H13" s="404"/>
      <c r="I13" s="404"/>
      <c r="J13" s="404"/>
      <c r="K13" s="377">
        <f t="shared" si="0"/>
        <v>0</v>
      </c>
      <c r="L13" s="268"/>
      <c r="M13" s="103"/>
      <c r="N13" s="243"/>
      <c r="O13" s="243"/>
      <c r="P13" s="243"/>
      <c r="Q13" s="243"/>
      <c r="R13" s="243"/>
      <c r="S13" s="243"/>
      <c r="T13" s="243"/>
      <c r="U13" s="243"/>
      <c r="V13" s="244"/>
      <c r="W13" s="240">
        <f t="shared" si="2"/>
        <v>0</v>
      </c>
      <c r="Y13" s="240">
        <f>+K13-'A3'!AA12</f>
        <v>0</v>
      </c>
    </row>
    <row r="14" spans="1:28" s="39" customFormat="1" ht="17.100000000000001" customHeight="1">
      <c r="B14" s="348"/>
      <c r="C14" s="114" t="s">
        <v>11</v>
      </c>
      <c r="D14" s="404"/>
      <c r="E14" s="404"/>
      <c r="F14" s="404"/>
      <c r="G14" s="404"/>
      <c r="H14" s="404"/>
      <c r="I14" s="404"/>
      <c r="J14" s="404"/>
      <c r="K14" s="377">
        <f t="shared" si="0"/>
        <v>0</v>
      </c>
      <c r="L14" s="268"/>
      <c r="M14" s="103"/>
      <c r="N14" s="243"/>
      <c r="O14" s="243"/>
      <c r="P14" s="243"/>
      <c r="Q14" s="243"/>
      <c r="R14" s="243"/>
      <c r="S14" s="243"/>
      <c r="T14" s="243"/>
      <c r="U14" s="243"/>
      <c r="V14" s="244"/>
      <c r="W14" s="240">
        <f t="shared" si="2"/>
        <v>0</v>
      </c>
      <c r="Y14" s="240">
        <f>+K14-'A3'!AA13</f>
        <v>0</v>
      </c>
    </row>
    <row r="15" spans="1:28" s="170" customFormat="1" ht="17.100000000000001" customHeight="1">
      <c r="B15" s="348"/>
      <c r="C15" s="114" t="s">
        <v>12</v>
      </c>
      <c r="D15" s="404"/>
      <c r="E15" s="404"/>
      <c r="F15" s="404"/>
      <c r="G15" s="404"/>
      <c r="H15" s="404"/>
      <c r="I15" s="404"/>
      <c r="J15" s="404"/>
      <c r="K15" s="377">
        <f t="shared" si="0"/>
        <v>0</v>
      </c>
      <c r="L15" s="268"/>
      <c r="M15" s="103"/>
      <c r="N15" s="243"/>
      <c r="O15" s="243"/>
      <c r="P15" s="243"/>
      <c r="Q15" s="243"/>
      <c r="R15" s="243"/>
      <c r="S15" s="243"/>
      <c r="T15" s="243"/>
      <c r="U15" s="243"/>
      <c r="V15" s="239"/>
      <c r="W15" s="240">
        <f t="shared" si="2"/>
        <v>0</v>
      </c>
      <c r="Y15" s="240">
        <f>+K15-'A3'!AA22</f>
        <v>0</v>
      </c>
    </row>
    <row r="16" spans="1:28" s="170" customFormat="1" ht="30" customHeight="1">
      <c r="B16" s="348"/>
      <c r="C16" s="182" t="s">
        <v>46</v>
      </c>
      <c r="D16" s="405">
        <f t="shared" ref="D16:J16" si="3">+D11+D14+D15</f>
        <v>0</v>
      </c>
      <c r="E16" s="405">
        <f t="shared" si="3"/>
        <v>0</v>
      </c>
      <c r="F16" s="405">
        <f t="shared" si="3"/>
        <v>0</v>
      </c>
      <c r="G16" s="405">
        <f t="shared" si="3"/>
        <v>0</v>
      </c>
      <c r="H16" s="405">
        <f t="shared" si="3"/>
        <v>0</v>
      </c>
      <c r="I16" s="405">
        <f t="shared" si="3"/>
        <v>0</v>
      </c>
      <c r="J16" s="405">
        <f t="shared" si="3"/>
        <v>0</v>
      </c>
      <c r="K16" s="377">
        <f t="shared" si="0"/>
        <v>0</v>
      </c>
      <c r="L16" s="268"/>
      <c r="M16" s="103"/>
      <c r="N16" s="240">
        <f t="shared" ref="N16:U16" si="4">+D16-D11-D15-D14</f>
        <v>0</v>
      </c>
      <c r="O16" s="240">
        <f t="shared" si="4"/>
        <v>0</v>
      </c>
      <c r="P16" s="240">
        <f t="shared" si="4"/>
        <v>0</v>
      </c>
      <c r="Q16" s="240">
        <f t="shared" si="4"/>
        <v>0</v>
      </c>
      <c r="R16" s="240">
        <f>+H16-H11-H15-H14</f>
        <v>0</v>
      </c>
      <c r="S16" s="240">
        <f t="shared" si="4"/>
        <v>0</v>
      </c>
      <c r="T16" s="240">
        <f t="shared" si="4"/>
        <v>0</v>
      </c>
      <c r="U16" s="240">
        <f t="shared" si="4"/>
        <v>0</v>
      </c>
      <c r="V16" s="239"/>
      <c r="W16" s="240">
        <f t="shared" si="2"/>
        <v>0</v>
      </c>
      <c r="Y16" s="240">
        <f>+K16-'A3'!AA25</f>
        <v>0</v>
      </c>
    </row>
    <row r="17" spans="2:28" s="171" customFormat="1" ht="30" customHeight="1">
      <c r="B17" s="346"/>
      <c r="C17" s="185" t="s">
        <v>133</v>
      </c>
      <c r="D17" s="404"/>
      <c r="E17" s="404"/>
      <c r="F17" s="404"/>
      <c r="G17" s="404"/>
      <c r="H17" s="404"/>
      <c r="I17" s="404"/>
      <c r="J17" s="404"/>
      <c r="K17" s="377"/>
      <c r="L17" s="268"/>
      <c r="M17" s="103"/>
      <c r="N17" s="242"/>
      <c r="O17" s="242"/>
      <c r="P17" s="242"/>
      <c r="Q17" s="242"/>
      <c r="R17" s="242"/>
      <c r="S17" s="242"/>
      <c r="T17" s="242"/>
      <c r="U17" s="242"/>
      <c r="V17" s="239"/>
      <c r="W17" s="243"/>
      <c r="X17" s="170"/>
      <c r="Y17" s="243"/>
      <c r="Z17" s="170"/>
      <c r="AA17" s="170"/>
      <c r="AB17" s="170"/>
    </row>
    <row r="18" spans="2:28" s="171" customFormat="1" ht="17.100000000000001" customHeight="1">
      <c r="B18" s="346"/>
      <c r="C18" s="182" t="s">
        <v>10</v>
      </c>
      <c r="D18" s="404"/>
      <c r="E18" s="404"/>
      <c r="F18" s="404"/>
      <c r="G18" s="404"/>
      <c r="H18" s="404"/>
      <c r="I18" s="404"/>
      <c r="J18" s="404"/>
      <c r="K18" s="377">
        <f t="shared" ref="K18:K23" si="5">+SUM(D18:J18)</f>
        <v>0</v>
      </c>
      <c r="L18" s="268"/>
      <c r="M18" s="103"/>
      <c r="N18" s="240">
        <f t="shared" ref="N18:U18" si="6">+D18-SUM(D19:D20)</f>
        <v>0</v>
      </c>
      <c r="O18" s="240">
        <f t="shared" si="6"/>
        <v>0</v>
      </c>
      <c r="P18" s="240">
        <f t="shared" si="6"/>
        <v>0</v>
      </c>
      <c r="Q18" s="240">
        <f t="shared" si="6"/>
        <v>0</v>
      </c>
      <c r="R18" s="240">
        <f t="shared" si="6"/>
        <v>0</v>
      </c>
      <c r="S18" s="240">
        <f t="shared" si="6"/>
        <v>0</v>
      </c>
      <c r="T18" s="240">
        <f t="shared" si="6"/>
        <v>0</v>
      </c>
      <c r="U18" s="240">
        <f t="shared" si="6"/>
        <v>0</v>
      </c>
      <c r="V18" s="241"/>
      <c r="W18" s="240">
        <f t="shared" ref="W18:W23" si="7">+K18-SUM(D18:J18)</f>
        <v>0</v>
      </c>
      <c r="Y18" s="240">
        <f>+K18-'A3'!AA31</f>
        <v>0</v>
      </c>
    </row>
    <row r="19" spans="2:28" s="39" customFormat="1" ht="17.100000000000001" customHeight="1">
      <c r="B19" s="348"/>
      <c r="C19" s="349" t="s">
        <v>52</v>
      </c>
      <c r="D19" s="404"/>
      <c r="E19" s="404"/>
      <c r="F19" s="404"/>
      <c r="G19" s="404"/>
      <c r="H19" s="404"/>
      <c r="I19" s="404"/>
      <c r="J19" s="404"/>
      <c r="K19" s="377">
        <f t="shared" si="5"/>
        <v>0</v>
      </c>
      <c r="L19" s="268"/>
      <c r="M19" s="103"/>
      <c r="N19" s="243"/>
      <c r="O19" s="243"/>
      <c r="P19" s="243"/>
      <c r="Q19" s="243"/>
      <c r="R19" s="243"/>
      <c r="S19" s="243"/>
      <c r="T19" s="243"/>
      <c r="U19" s="243"/>
      <c r="V19" s="241"/>
      <c r="W19" s="240">
        <f t="shared" si="7"/>
        <v>0</v>
      </c>
      <c r="X19" s="171"/>
      <c r="Y19" s="240">
        <f>+K19-'A3'!AA32</f>
        <v>0</v>
      </c>
      <c r="Z19" s="171"/>
      <c r="AA19" s="171"/>
      <c r="AB19" s="171"/>
    </row>
    <row r="20" spans="2:28" s="39" customFormat="1" ht="17.100000000000001" customHeight="1">
      <c r="B20" s="348"/>
      <c r="C20" s="349" t="s">
        <v>53</v>
      </c>
      <c r="D20" s="404"/>
      <c r="E20" s="404"/>
      <c r="F20" s="404"/>
      <c r="G20" s="404"/>
      <c r="H20" s="404"/>
      <c r="I20" s="404"/>
      <c r="J20" s="404"/>
      <c r="K20" s="377">
        <f t="shared" si="5"/>
        <v>0</v>
      </c>
      <c r="L20" s="268"/>
      <c r="M20" s="103"/>
      <c r="N20" s="243"/>
      <c r="O20" s="243"/>
      <c r="P20" s="243"/>
      <c r="Q20" s="243"/>
      <c r="R20" s="243"/>
      <c r="S20" s="243"/>
      <c r="T20" s="243"/>
      <c r="U20" s="243"/>
      <c r="V20" s="244"/>
      <c r="W20" s="240">
        <f t="shared" si="7"/>
        <v>0</v>
      </c>
      <c r="Y20" s="240">
        <f>+K20-'A3'!AA33</f>
        <v>0</v>
      </c>
    </row>
    <row r="21" spans="2:28" s="170" customFormat="1" ht="17.100000000000001" customHeight="1">
      <c r="B21" s="348"/>
      <c r="C21" s="182" t="s">
        <v>11</v>
      </c>
      <c r="D21" s="404"/>
      <c r="E21" s="404"/>
      <c r="F21" s="404"/>
      <c r="G21" s="404"/>
      <c r="H21" s="404"/>
      <c r="I21" s="404"/>
      <c r="J21" s="404"/>
      <c r="K21" s="377">
        <f t="shared" si="5"/>
        <v>0</v>
      </c>
      <c r="L21" s="268"/>
      <c r="M21" s="103"/>
      <c r="N21" s="243"/>
      <c r="O21" s="243"/>
      <c r="P21" s="243"/>
      <c r="Q21" s="243"/>
      <c r="R21" s="243"/>
      <c r="S21" s="243"/>
      <c r="T21" s="243"/>
      <c r="U21" s="243"/>
      <c r="V21" s="244"/>
      <c r="W21" s="240">
        <f t="shared" si="7"/>
        <v>0</v>
      </c>
      <c r="X21" s="39"/>
      <c r="Y21" s="240">
        <f>+K21-'A3'!AA34</f>
        <v>0</v>
      </c>
      <c r="Z21" s="39"/>
      <c r="AA21" s="39"/>
      <c r="AB21" s="39"/>
    </row>
    <row r="22" spans="2:28" s="170" customFormat="1" ht="17.100000000000001" customHeight="1">
      <c r="B22" s="348"/>
      <c r="C22" s="182" t="s">
        <v>12</v>
      </c>
      <c r="D22" s="404"/>
      <c r="E22" s="404"/>
      <c r="F22" s="404"/>
      <c r="G22" s="404"/>
      <c r="H22" s="404"/>
      <c r="I22" s="404"/>
      <c r="J22" s="404"/>
      <c r="K22" s="377">
        <f t="shared" si="5"/>
        <v>0</v>
      </c>
      <c r="L22" s="268"/>
      <c r="M22" s="103"/>
      <c r="N22" s="243"/>
      <c r="O22" s="243"/>
      <c r="P22" s="243"/>
      <c r="Q22" s="243"/>
      <c r="R22" s="243"/>
      <c r="S22" s="243"/>
      <c r="T22" s="243"/>
      <c r="U22" s="243"/>
      <c r="V22" s="239"/>
      <c r="W22" s="240">
        <f t="shared" si="7"/>
        <v>0</v>
      </c>
      <c r="Y22" s="240">
        <f>+K22-'A3'!AA43</f>
        <v>0</v>
      </c>
    </row>
    <row r="23" spans="2:28" s="170" customFormat="1" ht="30" customHeight="1">
      <c r="B23" s="348"/>
      <c r="C23" s="182" t="s">
        <v>47</v>
      </c>
      <c r="D23" s="405">
        <f t="shared" ref="D23:I23" si="8">+D18+D21+D22</f>
        <v>0</v>
      </c>
      <c r="E23" s="405">
        <f t="shared" si="8"/>
        <v>0</v>
      </c>
      <c r="F23" s="405">
        <f t="shared" si="8"/>
        <v>0</v>
      </c>
      <c r="G23" s="405">
        <f t="shared" si="8"/>
        <v>0</v>
      </c>
      <c r="H23" s="405">
        <f t="shared" si="8"/>
        <v>0</v>
      </c>
      <c r="I23" s="405">
        <f t="shared" si="8"/>
        <v>0</v>
      </c>
      <c r="J23" s="405">
        <f>+J18+J21+J22</f>
        <v>0</v>
      </c>
      <c r="K23" s="377">
        <f t="shared" si="5"/>
        <v>0</v>
      </c>
      <c r="L23" s="268"/>
      <c r="M23" s="103"/>
      <c r="N23" s="240">
        <f t="shared" ref="N23:U23" si="9">+D23-D18-D22-D21</f>
        <v>0</v>
      </c>
      <c r="O23" s="240">
        <f t="shared" si="9"/>
        <v>0</v>
      </c>
      <c r="P23" s="240">
        <f t="shared" si="9"/>
        <v>0</v>
      </c>
      <c r="Q23" s="240">
        <f t="shared" si="9"/>
        <v>0</v>
      </c>
      <c r="R23" s="240">
        <f t="shared" si="9"/>
        <v>0</v>
      </c>
      <c r="S23" s="240">
        <f t="shared" si="9"/>
        <v>0</v>
      </c>
      <c r="T23" s="240">
        <f t="shared" si="9"/>
        <v>0</v>
      </c>
      <c r="U23" s="240">
        <f t="shared" si="9"/>
        <v>0</v>
      </c>
      <c r="V23" s="239"/>
      <c r="W23" s="240">
        <f t="shared" si="7"/>
        <v>0</v>
      </c>
      <c r="Y23" s="240">
        <f>+K23-'A3'!AA46</f>
        <v>0</v>
      </c>
    </row>
    <row r="24" spans="2:28" s="171" customFormat="1" ht="30" customHeight="1">
      <c r="B24" s="346"/>
      <c r="C24" s="185" t="s">
        <v>134</v>
      </c>
      <c r="D24" s="415"/>
      <c r="E24" s="415"/>
      <c r="F24" s="415"/>
      <c r="G24" s="415"/>
      <c r="H24" s="415"/>
      <c r="I24" s="415"/>
      <c r="J24" s="415"/>
      <c r="K24" s="377"/>
      <c r="L24" s="268"/>
      <c r="M24" s="103"/>
      <c r="N24" s="242"/>
      <c r="O24" s="242"/>
      <c r="P24" s="242"/>
      <c r="Q24" s="242"/>
      <c r="R24" s="242"/>
      <c r="S24" s="242"/>
      <c r="T24" s="242"/>
      <c r="U24" s="242"/>
      <c r="V24" s="239"/>
      <c r="W24" s="243"/>
      <c r="X24" s="170"/>
      <c r="Y24" s="243"/>
      <c r="Z24" s="170"/>
      <c r="AA24" s="170"/>
      <c r="AB24" s="170"/>
    </row>
    <row r="25" spans="2:28" s="171" customFormat="1" ht="17.100000000000001" customHeight="1">
      <c r="B25" s="346"/>
      <c r="C25" s="182" t="s">
        <v>10</v>
      </c>
      <c r="D25" s="404"/>
      <c r="E25" s="404"/>
      <c r="F25" s="404"/>
      <c r="G25" s="404"/>
      <c r="H25" s="404"/>
      <c r="I25" s="404"/>
      <c r="J25" s="404"/>
      <c r="K25" s="377">
        <f t="shared" ref="K25:K30" si="10">+SUM(D25:J25)</f>
        <v>0</v>
      </c>
      <c r="L25" s="268"/>
      <c r="M25" s="103"/>
      <c r="N25" s="240">
        <f t="shared" ref="N25:U25" si="11">+D25-SUM(D26:D27)</f>
        <v>0</v>
      </c>
      <c r="O25" s="240">
        <f t="shared" si="11"/>
        <v>0</v>
      </c>
      <c r="P25" s="240">
        <f t="shared" si="11"/>
        <v>0</v>
      </c>
      <c r="Q25" s="240">
        <f t="shared" si="11"/>
        <v>0</v>
      </c>
      <c r="R25" s="240">
        <f t="shared" si="11"/>
        <v>0</v>
      </c>
      <c r="S25" s="240">
        <f t="shared" si="11"/>
        <v>0</v>
      </c>
      <c r="T25" s="240">
        <f t="shared" si="11"/>
        <v>0</v>
      </c>
      <c r="U25" s="240">
        <f t="shared" si="11"/>
        <v>0</v>
      </c>
      <c r="V25" s="241"/>
      <c r="W25" s="240">
        <f t="shared" ref="W25:W30" si="12">+K25-SUM(D25:J25)</f>
        <v>0</v>
      </c>
      <c r="X25" s="170"/>
      <c r="Y25" s="240">
        <f>+K25-'A3'!AA61</f>
        <v>0</v>
      </c>
      <c r="Z25" s="170"/>
      <c r="AA25" s="170"/>
      <c r="AB25" s="170"/>
    </row>
    <row r="26" spans="2:28" s="39" customFormat="1" ht="17.100000000000001" customHeight="1">
      <c r="B26" s="348"/>
      <c r="C26" s="349" t="s">
        <v>52</v>
      </c>
      <c r="D26" s="404"/>
      <c r="E26" s="404"/>
      <c r="F26" s="404"/>
      <c r="G26" s="404"/>
      <c r="H26" s="404"/>
      <c r="I26" s="404"/>
      <c r="J26" s="404"/>
      <c r="K26" s="377">
        <f t="shared" si="10"/>
        <v>0</v>
      </c>
      <c r="L26" s="268"/>
      <c r="M26" s="103"/>
      <c r="N26" s="243"/>
      <c r="O26" s="243"/>
      <c r="P26" s="243"/>
      <c r="Q26" s="243"/>
      <c r="R26" s="243"/>
      <c r="S26" s="243"/>
      <c r="T26" s="243"/>
      <c r="U26" s="243"/>
      <c r="V26" s="241"/>
      <c r="W26" s="240">
        <f t="shared" si="12"/>
        <v>0</v>
      </c>
      <c r="X26" s="170"/>
      <c r="Y26" s="240">
        <f>+K26-'A3'!AA62</f>
        <v>0</v>
      </c>
      <c r="Z26" s="170"/>
      <c r="AA26" s="170"/>
      <c r="AB26" s="170"/>
    </row>
    <row r="27" spans="2:28" s="39" customFormat="1" ht="17.100000000000001" customHeight="1">
      <c r="B27" s="348"/>
      <c r="C27" s="349" t="s">
        <v>53</v>
      </c>
      <c r="D27" s="404"/>
      <c r="E27" s="404"/>
      <c r="F27" s="404"/>
      <c r="G27" s="404"/>
      <c r="H27" s="404"/>
      <c r="I27" s="404"/>
      <c r="J27" s="404"/>
      <c r="K27" s="377">
        <f t="shared" si="10"/>
        <v>0</v>
      </c>
      <c r="L27" s="268"/>
      <c r="M27" s="103"/>
      <c r="N27" s="243"/>
      <c r="O27" s="243"/>
      <c r="P27" s="243"/>
      <c r="Q27" s="243"/>
      <c r="R27" s="243"/>
      <c r="S27" s="243"/>
      <c r="T27" s="243"/>
      <c r="U27" s="243"/>
      <c r="V27" s="244"/>
      <c r="W27" s="240">
        <f t="shared" si="12"/>
        <v>0</v>
      </c>
      <c r="Y27" s="240">
        <f>+K27-'A3'!AA63</f>
        <v>0</v>
      </c>
    </row>
    <row r="28" spans="2:28" s="170" customFormat="1" ht="17.100000000000001" customHeight="1">
      <c r="B28" s="348"/>
      <c r="C28" s="182" t="s">
        <v>11</v>
      </c>
      <c r="D28" s="404"/>
      <c r="E28" s="404"/>
      <c r="F28" s="404"/>
      <c r="G28" s="404"/>
      <c r="H28" s="404"/>
      <c r="I28" s="404"/>
      <c r="J28" s="404"/>
      <c r="K28" s="377">
        <f t="shared" si="10"/>
        <v>0</v>
      </c>
      <c r="L28" s="268"/>
      <c r="M28" s="103"/>
      <c r="N28" s="243"/>
      <c r="O28" s="243"/>
      <c r="P28" s="243"/>
      <c r="Q28" s="243"/>
      <c r="R28" s="243"/>
      <c r="S28" s="243"/>
      <c r="T28" s="243"/>
      <c r="U28" s="243"/>
      <c r="V28" s="244"/>
      <c r="W28" s="240">
        <f t="shared" si="12"/>
        <v>0</v>
      </c>
      <c r="X28" s="39"/>
      <c r="Y28" s="240">
        <f>+K28-'A3'!AA64</f>
        <v>0</v>
      </c>
      <c r="Z28" s="39"/>
      <c r="AA28" s="39"/>
      <c r="AB28" s="39"/>
    </row>
    <row r="29" spans="2:28" s="170" customFormat="1" ht="17.100000000000001" customHeight="1">
      <c r="B29" s="348"/>
      <c r="C29" s="182" t="s">
        <v>12</v>
      </c>
      <c r="D29" s="404"/>
      <c r="E29" s="404"/>
      <c r="F29" s="404"/>
      <c r="G29" s="404"/>
      <c r="H29" s="404"/>
      <c r="I29" s="404"/>
      <c r="J29" s="404"/>
      <c r="K29" s="377">
        <f t="shared" si="10"/>
        <v>0</v>
      </c>
      <c r="L29" s="268"/>
      <c r="M29" s="103"/>
      <c r="N29" s="243"/>
      <c r="O29" s="243"/>
      <c r="P29" s="243"/>
      <c r="Q29" s="243"/>
      <c r="R29" s="243"/>
      <c r="S29" s="243"/>
      <c r="T29" s="243"/>
      <c r="U29" s="243"/>
      <c r="V29" s="239"/>
      <c r="W29" s="240">
        <f t="shared" si="12"/>
        <v>0</v>
      </c>
      <c r="Y29" s="240">
        <f>+K29-'A3'!AA73</f>
        <v>0</v>
      </c>
    </row>
    <row r="30" spans="2:28" s="170" customFormat="1" ht="30" customHeight="1">
      <c r="B30" s="348"/>
      <c r="C30" s="182" t="s">
        <v>48</v>
      </c>
      <c r="D30" s="405">
        <f t="shared" ref="D30:I30" si="13">+D25+D28+D29</f>
        <v>0</v>
      </c>
      <c r="E30" s="405">
        <f t="shared" si="13"/>
        <v>0</v>
      </c>
      <c r="F30" s="405">
        <f t="shared" si="13"/>
        <v>0</v>
      </c>
      <c r="G30" s="405">
        <f t="shared" si="13"/>
        <v>0</v>
      </c>
      <c r="H30" s="405">
        <f t="shared" si="13"/>
        <v>0</v>
      </c>
      <c r="I30" s="405">
        <f t="shared" si="13"/>
        <v>0</v>
      </c>
      <c r="J30" s="405">
        <f>+J25+J28+J29</f>
        <v>0</v>
      </c>
      <c r="K30" s="377">
        <f t="shared" si="10"/>
        <v>0</v>
      </c>
      <c r="L30" s="268"/>
      <c r="M30" s="103"/>
      <c r="N30" s="240">
        <f t="shared" ref="N30:U30" si="14">+D30-D25-D29-D28</f>
        <v>0</v>
      </c>
      <c r="O30" s="240">
        <f t="shared" si="14"/>
        <v>0</v>
      </c>
      <c r="P30" s="240">
        <f t="shared" si="14"/>
        <v>0</v>
      </c>
      <c r="Q30" s="240">
        <f t="shared" si="14"/>
        <v>0</v>
      </c>
      <c r="R30" s="240">
        <f t="shared" si="14"/>
        <v>0</v>
      </c>
      <c r="S30" s="240">
        <f t="shared" si="14"/>
        <v>0</v>
      </c>
      <c r="T30" s="240">
        <f t="shared" si="14"/>
        <v>0</v>
      </c>
      <c r="U30" s="240">
        <f t="shared" si="14"/>
        <v>0</v>
      </c>
      <c r="V30" s="239"/>
      <c r="W30" s="240">
        <f t="shared" si="12"/>
        <v>0</v>
      </c>
      <c r="Y30" s="240">
        <f>+K30-'A3'!AA76</f>
        <v>0</v>
      </c>
    </row>
    <row r="31" spans="2:28" s="170" customFormat="1" ht="30" customHeight="1">
      <c r="B31" s="348"/>
      <c r="C31" s="185" t="s">
        <v>135</v>
      </c>
      <c r="D31" s="404"/>
      <c r="E31" s="404"/>
      <c r="F31" s="404"/>
      <c r="G31" s="404"/>
      <c r="H31" s="404"/>
      <c r="I31" s="404"/>
      <c r="J31" s="404"/>
      <c r="K31" s="377"/>
      <c r="L31" s="268"/>
      <c r="M31" s="103"/>
      <c r="N31" s="243"/>
      <c r="O31" s="243"/>
      <c r="P31" s="243"/>
      <c r="Q31" s="243"/>
      <c r="R31" s="243"/>
      <c r="S31" s="243"/>
      <c r="T31" s="243"/>
      <c r="U31" s="243"/>
      <c r="V31" s="239"/>
      <c r="W31" s="243"/>
      <c r="Y31" s="243"/>
    </row>
    <row r="32" spans="2:28" s="170" customFormat="1" ht="17.100000000000001" customHeight="1">
      <c r="B32" s="348"/>
      <c r="C32" s="182" t="s">
        <v>10</v>
      </c>
      <c r="D32" s="404"/>
      <c r="E32" s="404"/>
      <c r="F32" s="404"/>
      <c r="G32" s="404"/>
      <c r="H32" s="404"/>
      <c r="I32" s="404"/>
      <c r="J32" s="404"/>
      <c r="K32" s="377">
        <f t="shared" ref="K32:K37" si="15">+SUM(D32:J32)</f>
        <v>0</v>
      </c>
      <c r="L32" s="268"/>
      <c r="M32" s="103"/>
      <c r="N32" s="240">
        <f t="shared" ref="N32:U32" si="16">+D32-SUM(D33:D34)</f>
        <v>0</v>
      </c>
      <c r="O32" s="240">
        <f t="shared" si="16"/>
        <v>0</v>
      </c>
      <c r="P32" s="240">
        <f t="shared" si="16"/>
        <v>0</v>
      </c>
      <c r="Q32" s="240">
        <f t="shared" si="16"/>
        <v>0</v>
      </c>
      <c r="R32" s="240">
        <f t="shared" si="16"/>
        <v>0</v>
      </c>
      <c r="S32" s="240">
        <f t="shared" si="16"/>
        <v>0</v>
      </c>
      <c r="T32" s="240">
        <f t="shared" si="16"/>
        <v>0</v>
      </c>
      <c r="U32" s="240">
        <f t="shared" si="16"/>
        <v>0</v>
      </c>
      <c r="V32" s="241"/>
      <c r="W32" s="240">
        <f t="shared" ref="W32:W37" si="17">+K32-SUM(D32:J32)</f>
        <v>0</v>
      </c>
      <c r="X32" s="171"/>
      <c r="Y32" s="240">
        <f>+K32-'A3'!AA90</f>
        <v>0</v>
      </c>
      <c r="Z32" s="171"/>
      <c r="AA32" s="171"/>
      <c r="AB32" s="171"/>
    </row>
    <row r="33" spans="2:28" s="39" customFormat="1" ht="17.100000000000001" customHeight="1">
      <c r="B33" s="348"/>
      <c r="C33" s="349" t="s">
        <v>52</v>
      </c>
      <c r="D33" s="404"/>
      <c r="E33" s="404"/>
      <c r="F33" s="404"/>
      <c r="G33" s="404"/>
      <c r="H33" s="404"/>
      <c r="I33" s="404"/>
      <c r="J33" s="404"/>
      <c r="K33" s="377">
        <f t="shared" si="15"/>
        <v>0</v>
      </c>
      <c r="L33" s="268"/>
      <c r="M33" s="103"/>
      <c r="N33" s="243"/>
      <c r="O33" s="243"/>
      <c r="P33" s="243"/>
      <c r="Q33" s="243"/>
      <c r="R33" s="243"/>
      <c r="S33" s="243"/>
      <c r="T33" s="243"/>
      <c r="U33" s="243"/>
      <c r="V33" s="241"/>
      <c r="W33" s="240">
        <f t="shared" si="17"/>
        <v>0</v>
      </c>
      <c r="X33" s="171"/>
      <c r="Y33" s="240">
        <f>+K33-'A3'!AA91</f>
        <v>0</v>
      </c>
      <c r="Z33" s="171"/>
      <c r="AA33" s="171"/>
      <c r="AB33" s="171"/>
    </row>
    <row r="34" spans="2:28" s="39" customFormat="1" ht="17.100000000000001" customHeight="1">
      <c r="B34" s="348"/>
      <c r="C34" s="349" t="s">
        <v>53</v>
      </c>
      <c r="D34" s="404"/>
      <c r="E34" s="404"/>
      <c r="F34" s="404"/>
      <c r="G34" s="404"/>
      <c r="H34" s="404"/>
      <c r="I34" s="404"/>
      <c r="J34" s="404"/>
      <c r="K34" s="377">
        <f t="shared" si="15"/>
        <v>0</v>
      </c>
      <c r="L34" s="268"/>
      <c r="M34" s="103"/>
      <c r="N34" s="243"/>
      <c r="O34" s="243"/>
      <c r="P34" s="243"/>
      <c r="Q34" s="243"/>
      <c r="R34" s="243"/>
      <c r="S34" s="243"/>
      <c r="T34" s="243"/>
      <c r="U34" s="243"/>
      <c r="V34" s="244"/>
      <c r="W34" s="240">
        <f t="shared" si="17"/>
        <v>0</v>
      </c>
      <c r="Y34" s="240">
        <f>+K34-'A3'!AA92</f>
        <v>0</v>
      </c>
    </row>
    <row r="35" spans="2:28" s="170" customFormat="1" ht="17.100000000000001" customHeight="1">
      <c r="B35" s="348"/>
      <c r="C35" s="182" t="s">
        <v>11</v>
      </c>
      <c r="D35" s="404"/>
      <c r="E35" s="404"/>
      <c r="F35" s="404"/>
      <c r="G35" s="404"/>
      <c r="H35" s="404"/>
      <c r="I35" s="404"/>
      <c r="J35" s="404"/>
      <c r="K35" s="377">
        <f t="shared" si="15"/>
        <v>0</v>
      </c>
      <c r="L35" s="268"/>
      <c r="M35" s="103"/>
      <c r="N35" s="243"/>
      <c r="O35" s="243"/>
      <c r="P35" s="243"/>
      <c r="Q35" s="243"/>
      <c r="R35" s="243"/>
      <c r="S35" s="243"/>
      <c r="T35" s="243"/>
      <c r="U35" s="243"/>
      <c r="V35" s="244"/>
      <c r="W35" s="240">
        <f t="shared" si="17"/>
        <v>0</v>
      </c>
      <c r="X35" s="39"/>
      <c r="Y35" s="240">
        <f>+K35-'A3'!AA93</f>
        <v>0</v>
      </c>
      <c r="Z35" s="39"/>
      <c r="AA35" s="39"/>
      <c r="AB35" s="39"/>
    </row>
    <row r="36" spans="2:28" s="170" customFormat="1" ht="17.100000000000001" customHeight="1">
      <c r="B36" s="348"/>
      <c r="C36" s="182" t="s">
        <v>12</v>
      </c>
      <c r="D36" s="404"/>
      <c r="E36" s="404"/>
      <c r="F36" s="404"/>
      <c r="G36" s="404"/>
      <c r="H36" s="404"/>
      <c r="I36" s="404"/>
      <c r="J36" s="404"/>
      <c r="K36" s="377">
        <f t="shared" si="15"/>
        <v>0</v>
      </c>
      <c r="L36" s="268"/>
      <c r="M36" s="103"/>
      <c r="N36" s="243"/>
      <c r="O36" s="243"/>
      <c r="P36" s="243"/>
      <c r="Q36" s="243"/>
      <c r="R36" s="243"/>
      <c r="S36" s="243"/>
      <c r="T36" s="243"/>
      <c r="U36" s="243"/>
      <c r="V36" s="239"/>
      <c r="W36" s="240">
        <f t="shared" si="17"/>
        <v>0</v>
      </c>
      <c r="Y36" s="240">
        <f>+K36-'A3'!AA102</f>
        <v>0</v>
      </c>
    </row>
    <row r="37" spans="2:28" s="170" customFormat="1" ht="30" customHeight="1">
      <c r="B37" s="348"/>
      <c r="C37" s="182" t="s">
        <v>41</v>
      </c>
      <c r="D37" s="405">
        <f t="shared" ref="D37:I37" si="18">+D32+D35+D36</f>
        <v>0</v>
      </c>
      <c r="E37" s="405">
        <f t="shared" si="18"/>
        <v>0</v>
      </c>
      <c r="F37" s="405">
        <f t="shared" si="18"/>
        <v>0</v>
      </c>
      <c r="G37" s="405">
        <f t="shared" si="18"/>
        <v>0</v>
      </c>
      <c r="H37" s="405">
        <f t="shared" si="18"/>
        <v>0</v>
      </c>
      <c r="I37" s="405">
        <f t="shared" si="18"/>
        <v>0</v>
      </c>
      <c r="J37" s="405">
        <f>+J32+J35+J36</f>
        <v>0</v>
      </c>
      <c r="K37" s="377">
        <f t="shared" si="15"/>
        <v>0</v>
      </c>
      <c r="L37" s="268"/>
      <c r="M37" s="103"/>
      <c r="N37" s="240">
        <f t="shared" ref="N37:U37" si="19">+D37-D32-D36-D35</f>
        <v>0</v>
      </c>
      <c r="O37" s="240">
        <f t="shared" si="19"/>
        <v>0</v>
      </c>
      <c r="P37" s="240">
        <f t="shared" si="19"/>
        <v>0</v>
      </c>
      <c r="Q37" s="240">
        <f t="shared" si="19"/>
        <v>0</v>
      </c>
      <c r="R37" s="240">
        <f t="shared" si="19"/>
        <v>0</v>
      </c>
      <c r="S37" s="240">
        <f t="shared" si="19"/>
        <v>0</v>
      </c>
      <c r="T37" s="240">
        <f t="shared" si="19"/>
        <v>0</v>
      </c>
      <c r="U37" s="240">
        <f t="shared" si="19"/>
        <v>0</v>
      </c>
      <c r="V37" s="239"/>
      <c r="W37" s="240">
        <f t="shared" si="17"/>
        <v>0</v>
      </c>
      <c r="Y37" s="240">
        <f>+K37-'A3'!AA105</f>
        <v>0</v>
      </c>
    </row>
    <row r="38" spans="2:28" s="171" customFormat="1" ht="30" customHeight="1">
      <c r="B38" s="346"/>
      <c r="C38" s="185" t="s">
        <v>17</v>
      </c>
      <c r="D38" s="404"/>
      <c r="E38" s="404"/>
      <c r="F38" s="404"/>
      <c r="G38" s="404"/>
      <c r="H38" s="404"/>
      <c r="I38" s="404"/>
      <c r="J38" s="404"/>
      <c r="K38" s="377"/>
      <c r="L38" s="268"/>
      <c r="M38" s="103"/>
      <c r="N38" s="242"/>
      <c r="O38" s="242"/>
      <c r="P38" s="242"/>
      <c r="Q38" s="242"/>
      <c r="R38" s="242"/>
      <c r="S38" s="242"/>
      <c r="T38" s="242"/>
      <c r="U38" s="242"/>
      <c r="V38" s="239"/>
      <c r="W38" s="243"/>
      <c r="X38" s="170"/>
      <c r="Y38" s="243"/>
      <c r="Z38" s="170"/>
      <c r="AA38" s="170"/>
      <c r="AB38" s="170"/>
    </row>
    <row r="39" spans="2:28" s="171" customFormat="1" ht="17.100000000000001" customHeight="1">
      <c r="B39" s="346"/>
      <c r="C39" s="182" t="s">
        <v>10</v>
      </c>
      <c r="D39" s="404"/>
      <c r="E39" s="404"/>
      <c r="F39" s="404"/>
      <c r="G39" s="404"/>
      <c r="H39" s="404"/>
      <c r="I39" s="404"/>
      <c r="J39" s="404"/>
      <c r="K39" s="377">
        <f t="shared" ref="K39:K45" si="20">+SUM(D39:J39)</f>
        <v>0</v>
      </c>
      <c r="L39" s="268"/>
      <c r="M39" s="103"/>
      <c r="N39" s="240">
        <f t="shared" ref="N39:U39" si="21">+D39-SUM(D40:D41)</f>
        <v>0</v>
      </c>
      <c r="O39" s="240">
        <f t="shared" si="21"/>
        <v>0</v>
      </c>
      <c r="P39" s="240">
        <f t="shared" si="21"/>
        <v>0</v>
      </c>
      <c r="Q39" s="240">
        <f t="shared" si="21"/>
        <v>0</v>
      </c>
      <c r="R39" s="240">
        <f t="shared" si="21"/>
        <v>0</v>
      </c>
      <c r="S39" s="240">
        <f t="shared" si="21"/>
        <v>0</v>
      </c>
      <c r="T39" s="240">
        <f t="shared" si="21"/>
        <v>0</v>
      </c>
      <c r="U39" s="240">
        <f t="shared" si="21"/>
        <v>0</v>
      </c>
      <c r="V39" s="241"/>
      <c r="W39" s="240">
        <f t="shared" ref="W39:W46" si="22">+K39-SUM(D39:J39)</f>
        <v>0</v>
      </c>
      <c r="X39" s="173"/>
      <c r="Y39" s="240">
        <f>+K39-'A3'!AA112</f>
        <v>0</v>
      </c>
      <c r="Z39" s="173"/>
      <c r="AA39" s="173"/>
      <c r="AB39" s="173"/>
    </row>
    <row r="40" spans="2:28" s="39" customFormat="1" ht="17.100000000000001" customHeight="1">
      <c r="B40" s="348"/>
      <c r="C40" s="349" t="s">
        <v>52</v>
      </c>
      <c r="D40" s="404"/>
      <c r="E40" s="404"/>
      <c r="F40" s="404"/>
      <c r="G40" s="404"/>
      <c r="H40" s="404"/>
      <c r="I40" s="404"/>
      <c r="J40" s="404"/>
      <c r="K40" s="377">
        <f t="shared" si="20"/>
        <v>0</v>
      </c>
      <c r="L40" s="268"/>
      <c r="M40" s="103"/>
      <c r="N40" s="243"/>
      <c r="O40" s="243"/>
      <c r="P40" s="243"/>
      <c r="Q40" s="243"/>
      <c r="R40" s="243"/>
      <c r="S40" s="243"/>
      <c r="T40" s="243"/>
      <c r="U40" s="243"/>
      <c r="V40" s="241"/>
      <c r="W40" s="240">
        <f t="shared" si="22"/>
        <v>0</v>
      </c>
      <c r="X40" s="173"/>
      <c r="Y40" s="240">
        <f>+K40-'A3'!AA113</f>
        <v>0</v>
      </c>
      <c r="Z40" s="173"/>
      <c r="AA40" s="173"/>
      <c r="AB40" s="173"/>
    </row>
    <row r="41" spans="2:28" s="39" customFormat="1" ht="17.100000000000001" customHeight="1">
      <c r="B41" s="348"/>
      <c r="C41" s="349" t="s">
        <v>53</v>
      </c>
      <c r="D41" s="404"/>
      <c r="E41" s="404"/>
      <c r="F41" s="404"/>
      <c r="G41" s="404"/>
      <c r="H41" s="404"/>
      <c r="I41" s="404"/>
      <c r="J41" s="404"/>
      <c r="K41" s="377">
        <f t="shared" si="20"/>
        <v>0</v>
      </c>
      <c r="L41" s="268"/>
      <c r="M41" s="103"/>
      <c r="N41" s="243"/>
      <c r="O41" s="243"/>
      <c r="P41" s="243"/>
      <c r="Q41" s="243"/>
      <c r="R41" s="243"/>
      <c r="S41" s="243"/>
      <c r="T41" s="243"/>
      <c r="U41" s="243"/>
      <c r="V41" s="244"/>
      <c r="W41" s="240">
        <f t="shared" si="22"/>
        <v>0</v>
      </c>
      <c r="X41" s="27"/>
      <c r="Y41" s="240">
        <f>+K41-'A3'!AA114</f>
        <v>0</v>
      </c>
      <c r="Z41" s="27"/>
      <c r="AA41" s="27"/>
      <c r="AB41" s="27"/>
    </row>
    <row r="42" spans="2:28" s="170" customFormat="1" ht="17.100000000000001" customHeight="1">
      <c r="B42" s="348"/>
      <c r="C42" s="182" t="s">
        <v>11</v>
      </c>
      <c r="D42" s="404"/>
      <c r="E42" s="404"/>
      <c r="F42" s="404"/>
      <c r="G42" s="404"/>
      <c r="H42" s="404"/>
      <c r="I42" s="404"/>
      <c r="J42" s="404"/>
      <c r="K42" s="377">
        <f t="shared" si="20"/>
        <v>0</v>
      </c>
      <c r="L42" s="268"/>
      <c r="M42" s="103"/>
      <c r="N42" s="243"/>
      <c r="O42" s="243"/>
      <c r="P42" s="243"/>
      <c r="Q42" s="243"/>
      <c r="R42" s="243"/>
      <c r="S42" s="243"/>
      <c r="T42" s="243"/>
      <c r="U42" s="243"/>
      <c r="V42" s="244"/>
      <c r="W42" s="240">
        <f t="shared" si="22"/>
        <v>0</v>
      </c>
      <c r="X42" s="3"/>
      <c r="Y42" s="240">
        <f>+K42-'A3'!AA115</f>
        <v>0</v>
      </c>
      <c r="Z42" s="3"/>
      <c r="AA42" s="3"/>
      <c r="AB42" s="3"/>
    </row>
    <row r="43" spans="2:28" s="170" customFormat="1" ht="17.100000000000001" customHeight="1">
      <c r="B43" s="348"/>
      <c r="C43" s="182" t="s">
        <v>12</v>
      </c>
      <c r="D43" s="404"/>
      <c r="E43" s="404"/>
      <c r="F43" s="404"/>
      <c r="G43" s="404"/>
      <c r="H43" s="404"/>
      <c r="I43" s="404"/>
      <c r="J43" s="404"/>
      <c r="K43" s="377">
        <f t="shared" si="20"/>
        <v>0</v>
      </c>
      <c r="L43" s="268"/>
      <c r="M43" s="103"/>
      <c r="N43" s="243"/>
      <c r="O43" s="243"/>
      <c r="P43" s="243"/>
      <c r="Q43" s="243"/>
      <c r="R43" s="243"/>
      <c r="S43" s="243"/>
      <c r="T43" s="243"/>
      <c r="U43" s="243"/>
      <c r="V43" s="239"/>
      <c r="W43" s="240">
        <f t="shared" si="22"/>
        <v>0</v>
      </c>
      <c r="X43" s="3"/>
      <c r="Y43" s="240">
        <f>+K43-'A3'!AA124</f>
        <v>0</v>
      </c>
      <c r="Z43" s="3"/>
      <c r="AA43" s="3"/>
      <c r="AB43" s="3"/>
    </row>
    <row r="44" spans="2:28" s="170" customFormat="1" ht="30" customHeight="1">
      <c r="B44" s="348"/>
      <c r="C44" s="182" t="s">
        <v>17</v>
      </c>
      <c r="D44" s="405">
        <f t="shared" ref="D44:I44" si="23">+D39+D42+D43</f>
        <v>0</v>
      </c>
      <c r="E44" s="405">
        <f t="shared" si="23"/>
        <v>0</v>
      </c>
      <c r="F44" s="405">
        <f t="shared" si="23"/>
        <v>0</v>
      </c>
      <c r="G44" s="405">
        <f t="shared" si="23"/>
        <v>0</v>
      </c>
      <c r="H44" s="405">
        <f t="shared" si="23"/>
        <v>0</v>
      </c>
      <c r="I44" s="405">
        <f t="shared" si="23"/>
        <v>0</v>
      </c>
      <c r="J44" s="405">
        <f>+J39+J42+J43</f>
        <v>0</v>
      </c>
      <c r="K44" s="377">
        <f t="shared" si="20"/>
        <v>0</v>
      </c>
      <c r="L44" s="268"/>
      <c r="M44" s="103"/>
      <c r="N44" s="240">
        <f t="shared" ref="N44:U44" si="24">+D44-D39-D43-D42</f>
        <v>0</v>
      </c>
      <c r="O44" s="240">
        <f t="shared" si="24"/>
        <v>0</v>
      </c>
      <c r="P44" s="240">
        <f t="shared" si="24"/>
        <v>0</v>
      </c>
      <c r="Q44" s="240">
        <f t="shared" si="24"/>
        <v>0</v>
      </c>
      <c r="R44" s="240">
        <f t="shared" si="24"/>
        <v>0</v>
      </c>
      <c r="S44" s="240">
        <f t="shared" si="24"/>
        <v>0</v>
      </c>
      <c r="T44" s="240">
        <f t="shared" si="24"/>
        <v>0</v>
      </c>
      <c r="U44" s="240">
        <f t="shared" si="24"/>
        <v>0</v>
      </c>
      <c r="V44" s="239"/>
      <c r="W44" s="240">
        <f t="shared" si="22"/>
        <v>0</v>
      </c>
      <c r="X44" s="3"/>
      <c r="Y44" s="240">
        <f>+K44-'A3'!AA127</f>
        <v>0</v>
      </c>
      <c r="Z44" s="3"/>
      <c r="AA44" s="3"/>
      <c r="AB44" s="3"/>
    </row>
    <row r="45" spans="2:28" s="170" customFormat="1" ht="30" customHeight="1">
      <c r="B45" s="348"/>
      <c r="C45" s="182" t="s">
        <v>163</v>
      </c>
      <c r="D45" s="399"/>
      <c r="E45" s="399"/>
      <c r="F45" s="399"/>
      <c r="G45" s="399"/>
      <c r="H45" s="399"/>
      <c r="I45" s="399"/>
      <c r="J45" s="399"/>
      <c r="K45" s="377">
        <f t="shared" si="20"/>
        <v>0</v>
      </c>
      <c r="L45" s="268"/>
      <c r="M45" s="103"/>
      <c r="N45" s="240"/>
      <c r="O45" s="240"/>
      <c r="P45" s="240"/>
      <c r="Q45" s="240"/>
      <c r="R45" s="240"/>
      <c r="S45" s="240"/>
      <c r="T45" s="240"/>
      <c r="U45" s="240"/>
      <c r="V45" s="239"/>
      <c r="W45" s="240">
        <f t="shared" si="22"/>
        <v>0</v>
      </c>
      <c r="X45" s="3"/>
      <c r="Y45" s="240">
        <f>+K45-'A3'!AA133</f>
        <v>0</v>
      </c>
      <c r="Z45" s="3"/>
      <c r="AA45" s="3"/>
      <c r="AB45" s="3"/>
    </row>
    <row r="46" spans="2:28" s="173" customFormat="1" ht="30" customHeight="1">
      <c r="B46" s="350"/>
      <c r="C46" s="185" t="s">
        <v>18</v>
      </c>
      <c r="D46" s="411">
        <f>+SUM(D16,D23,D30,D37,D44,D45)</f>
        <v>0</v>
      </c>
      <c r="E46" s="411">
        <f t="shared" ref="E46:J46" si="25">+SUM(E16,E23,E30,E37,E44,E45)</f>
        <v>0</v>
      </c>
      <c r="F46" s="411">
        <f t="shared" si="25"/>
        <v>0</v>
      </c>
      <c r="G46" s="411">
        <f t="shared" si="25"/>
        <v>0</v>
      </c>
      <c r="H46" s="411">
        <f t="shared" si="25"/>
        <v>0</v>
      </c>
      <c r="I46" s="411">
        <f t="shared" si="25"/>
        <v>0</v>
      </c>
      <c r="J46" s="411">
        <f t="shared" si="25"/>
        <v>0</v>
      </c>
      <c r="K46" s="378">
        <f>+SUM(D46:J46)</f>
        <v>0</v>
      </c>
      <c r="L46" s="269"/>
      <c r="M46" s="174"/>
      <c r="N46" s="248">
        <f t="shared" ref="N46:U46" si="26">+D46-SUM(D16,D23,D30,D37,D44,D45)</f>
        <v>0</v>
      </c>
      <c r="O46" s="248">
        <f t="shared" si="26"/>
        <v>0</v>
      </c>
      <c r="P46" s="248">
        <f t="shared" si="26"/>
        <v>0</v>
      </c>
      <c r="Q46" s="248">
        <f t="shared" si="26"/>
        <v>0</v>
      </c>
      <c r="R46" s="248">
        <f t="shared" si="26"/>
        <v>0</v>
      </c>
      <c r="S46" s="248">
        <f t="shared" si="26"/>
        <v>0</v>
      </c>
      <c r="T46" s="248">
        <f t="shared" si="26"/>
        <v>0</v>
      </c>
      <c r="U46" s="248">
        <f t="shared" si="26"/>
        <v>0</v>
      </c>
      <c r="V46" s="249"/>
      <c r="W46" s="248">
        <f t="shared" si="22"/>
        <v>0</v>
      </c>
      <c r="X46" s="250"/>
      <c r="Y46" s="248">
        <f>+K46-'A3'!AA136</f>
        <v>0</v>
      </c>
      <c r="Z46" s="250"/>
      <c r="AA46" s="250"/>
      <c r="AB46" s="250"/>
    </row>
    <row r="47" spans="2:28" s="173" customFormat="1" ht="9.9" customHeight="1">
      <c r="B47" s="350"/>
      <c r="C47" s="185"/>
      <c r="D47" s="351"/>
      <c r="E47" s="351"/>
      <c r="F47" s="351"/>
      <c r="G47" s="351"/>
      <c r="H47" s="351"/>
      <c r="I47" s="351"/>
      <c r="J47" s="351"/>
      <c r="K47" s="297"/>
      <c r="L47" s="298"/>
      <c r="M47" s="174"/>
      <c r="N47" s="246"/>
      <c r="O47" s="246"/>
      <c r="P47" s="246"/>
      <c r="Q47" s="246"/>
      <c r="R47" s="246"/>
      <c r="S47" s="246"/>
      <c r="T47" s="246"/>
      <c r="U47" s="246"/>
      <c r="V47" s="245"/>
      <c r="W47" s="247"/>
      <c r="X47" s="3"/>
      <c r="Y47" s="247"/>
      <c r="Z47" s="3"/>
      <c r="AA47" s="3"/>
      <c r="AB47" s="3"/>
    </row>
    <row r="48" spans="2:28" s="27" customFormat="1" ht="50.25" customHeight="1">
      <c r="B48" s="352"/>
      <c r="C48" s="609" t="s">
        <v>167</v>
      </c>
      <c r="D48" s="609"/>
      <c r="E48" s="609"/>
      <c r="F48" s="609"/>
      <c r="G48" s="609"/>
      <c r="H48" s="609"/>
      <c r="I48" s="609"/>
      <c r="J48" s="609"/>
      <c r="K48" s="609"/>
      <c r="L48" s="105"/>
      <c r="M48" s="38"/>
      <c r="V48" s="3"/>
      <c r="W48" s="3"/>
      <c r="X48" s="3"/>
      <c r="Z48" s="3"/>
      <c r="AA48" s="3"/>
      <c r="AB48" s="3"/>
    </row>
    <row r="49"/>
  </sheetData>
  <mergeCells count="24">
    <mergeCell ref="C48:K48"/>
    <mergeCell ref="D7:E7"/>
    <mergeCell ref="D8:D9"/>
    <mergeCell ref="E8:E9"/>
    <mergeCell ref="F8:G8"/>
    <mergeCell ref="D6:L6"/>
    <mergeCell ref="J7:J9"/>
    <mergeCell ref="H8:I8"/>
    <mergeCell ref="F7:I7"/>
    <mergeCell ref="B2:L2"/>
    <mergeCell ref="B3:L3"/>
    <mergeCell ref="B4:L4"/>
    <mergeCell ref="B5:L5"/>
    <mergeCell ref="K7:L9"/>
    <mergeCell ref="U7:U9"/>
    <mergeCell ref="T7:T9"/>
    <mergeCell ref="N8:N9"/>
    <mergeCell ref="O8:O9"/>
    <mergeCell ref="N5:Y5"/>
    <mergeCell ref="Y7:Y9"/>
    <mergeCell ref="P8:Q8"/>
    <mergeCell ref="N7:O7"/>
    <mergeCell ref="P7:S7"/>
    <mergeCell ref="R8:S8"/>
  </mergeCells>
  <phoneticPr fontId="7" type="noConversion"/>
  <conditionalFormatting sqref="D6:F6 J6:L6">
    <cfRule type="expression" dxfId="50" priority="3" stopIfTrue="1">
      <formula>COUNTA(D10:K46)&lt;&gt;COUNTIF(D10:K46,"&gt;=0")</formula>
    </cfRule>
  </conditionalFormatting>
  <conditionalFormatting sqref="D11:K46">
    <cfRule type="expression" dxfId="49" priority="4" stopIfTrue="1">
      <formula>AND(D11&lt;&gt;"",OR(D11&lt;0,NOT(ISNUMBER(D11))))</formula>
    </cfRule>
  </conditionalFormatting>
  <conditionalFormatting sqref="N10:Y47">
    <cfRule type="expression" dxfId="48" priority="5" stopIfTrue="1">
      <formula>ABS(N10)&gt;10</formula>
    </cfRule>
  </conditionalFormatting>
  <conditionalFormatting sqref="G6:I6">
    <cfRule type="expression" dxfId="47" priority="57" stopIfTrue="1">
      <formula>COUNTA(G10:M46)&lt;&gt;COUNTIF(G10:M46,"&gt;=0")</formula>
    </cfRule>
  </conditionalFormatting>
  <pageMargins left="0.78740157480314965" right="0.6692913385826772" top="0.98425196850393704" bottom="0.98425196850393704" header="0.51181102362204722" footer="0.51181102362204722"/>
  <pageSetup paperSize="8" scale="77" orientation="portrait" r:id="rId1"/>
  <headerFooter alignWithMargins="0">
    <oddHeader>&amp;L&amp;"Times New Roman,Regular"&amp;12&amp;K000000Central Bank of Ireland - RESTRICTED</oddHeader>
    <oddFooter>&amp;R2019 Triennial Central Bank Survey</oddFooter>
    <evenHeader>&amp;L&amp;"Times New Roman,Regular"&amp;12&amp;K000000Central Bank of Ireland - RESTRICTED</evenHeader>
    <firstHeader>&amp;L&amp;"Times New Roman,Regular"&amp;12&amp;K000000Central Bank of Ireland - RESTRICTED</first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outlinePr summaryBelow="0" summaryRight="0"/>
    <pageSetUpPr autoPageBreaks="0"/>
  </sheetPr>
  <dimension ref="A1:CT83"/>
  <sheetViews>
    <sheetView showGridLines="0" zoomScale="70" zoomScaleNormal="70" workbookViewId="0">
      <pane xSplit="3" ySplit="7" topLeftCell="D8" activePane="bottomRight" state="frozen"/>
      <selection pane="topRight"/>
      <selection pane="bottomLeft"/>
      <selection pane="bottomRight" activeCell="X24" sqref="X24"/>
    </sheetView>
  </sheetViews>
  <sheetFormatPr defaultColWidth="0" defaultRowHeight="11.4" zeroHeight="1"/>
  <cols>
    <col min="1" max="2" width="1.75" style="111" customWidth="1"/>
    <col min="3" max="3" width="50.75" style="112" customWidth="1"/>
    <col min="4" max="42" width="6.75" style="26" customWidth="1"/>
    <col min="43" max="44" width="7.75" style="26" customWidth="1"/>
    <col min="45" max="45" width="1.75" style="26" customWidth="1"/>
    <col min="46" max="46" width="1.75" style="111" customWidth="1"/>
    <col min="47" max="87" width="6.75" style="26" customWidth="1"/>
    <col min="88" max="88" width="1.75" style="26" customWidth="1"/>
    <col min="89" max="89" width="6.75" style="26" customWidth="1"/>
    <col min="90" max="90" width="9.125" style="26" customWidth="1"/>
    <col min="91" max="98" width="9.125" style="26" hidden="1" customWidth="1"/>
    <col min="99" max="16384" width="0" style="26" hidden="1"/>
  </cols>
  <sheetData>
    <row r="1" spans="1:89" s="44" customFormat="1" ht="20.100000000000001" customHeight="1">
      <c r="A1" s="45"/>
      <c r="B1" s="40" t="s">
        <v>90</v>
      </c>
      <c r="D1" s="42"/>
      <c r="E1" s="42"/>
      <c r="F1" s="42"/>
      <c r="G1" s="42"/>
      <c r="H1" s="42"/>
      <c r="I1" s="42"/>
      <c r="J1" s="42"/>
      <c r="K1" s="42"/>
      <c r="L1" s="42"/>
      <c r="M1" s="48"/>
      <c r="N1" s="42"/>
      <c r="O1" s="42"/>
      <c r="P1" s="76"/>
      <c r="Q1" s="76"/>
      <c r="R1" s="76"/>
      <c r="S1" s="76"/>
      <c r="T1" s="76"/>
      <c r="U1" s="76"/>
      <c r="V1" s="76"/>
      <c r="W1" s="76"/>
      <c r="X1" s="76"/>
      <c r="Y1" s="43"/>
      <c r="Z1" s="43"/>
      <c r="AR1" s="217"/>
      <c r="AT1" s="45"/>
      <c r="AU1" s="76"/>
      <c r="AV1" s="76"/>
      <c r="AW1" s="76"/>
      <c r="AX1" s="43"/>
      <c r="CF1" s="138"/>
      <c r="CG1" s="67"/>
      <c r="CH1" s="139"/>
      <c r="CI1" s="139"/>
      <c r="CJ1" s="139"/>
      <c r="CK1" s="139"/>
    </row>
    <row r="2" spans="1:89" s="44" customFormat="1" ht="20.100000000000001" customHeight="1">
      <c r="A2" s="45"/>
      <c r="B2" s="45"/>
      <c r="C2" s="542" t="s">
        <v>55</v>
      </c>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542"/>
      <c r="AN2" s="542"/>
      <c r="AO2" s="542"/>
      <c r="AP2" s="542"/>
      <c r="AQ2" s="542"/>
      <c r="AR2" s="542"/>
      <c r="AS2" s="28"/>
      <c r="AT2" s="45"/>
      <c r="AU2" s="186" t="s">
        <v>56</v>
      </c>
      <c r="AV2" s="187">
        <f>MAX(AU8:CK67)</f>
        <v>0</v>
      </c>
      <c r="AX2" s="43"/>
      <c r="CF2" s="139"/>
      <c r="CH2" s="139"/>
      <c r="CI2" s="139"/>
      <c r="CJ2" s="139"/>
      <c r="CK2" s="139"/>
    </row>
    <row r="3" spans="1:89" s="44" customFormat="1" ht="20.100000000000001" customHeight="1">
      <c r="A3" s="45"/>
      <c r="B3" s="45"/>
      <c r="C3" s="542" t="s">
        <v>94</v>
      </c>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N3" s="542"/>
      <c r="AO3" s="542"/>
      <c r="AP3" s="542"/>
      <c r="AQ3" s="542"/>
      <c r="AR3" s="542"/>
      <c r="AS3" s="28"/>
      <c r="AT3" s="45"/>
      <c r="AU3" s="188" t="s">
        <v>57</v>
      </c>
      <c r="AV3" s="189">
        <f>MIN(AU8:CK67)</f>
        <v>0</v>
      </c>
      <c r="AX3" s="43"/>
      <c r="CF3" s="138"/>
      <c r="CG3" s="67"/>
      <c r="CH3" s="139"/>
      <c r="CI3" s="139"/>
      <c r="CJ3" s="139"/>
      <c r="CK3" s="139"/>
    </row>
    <row r="4" spans="1:89" s="1" customFormat="1" ht="20.100000000000001" customHeight="1">
      <c r="A4" s="11"/>
      <c r="B4" s="11"/>
      <c r="C4" s="615" t="s">
        <v>206</v>
      </c>
      <c r="D4" s="615"/>
      <c r="E4" s="615"/>
      <c r="F4" s="615"/>
      <c r="G4" s="615"/>
      <c r="H4" s="615"/>
      <c r="I4" s="615"/>
      <c r="J4" s="615"/>
      <c r="K4" s="615"/>
      <c r="L4" s="615"/>
      <c r="M4" s="615"/>
      <c r="N4" s="615"/>
      <c r="O4" s="615"/>
      <c r="P4" s="615"/>
      <c r="Q4" s="615"/>
      <c r="R4" s="615"/>
      <c r="S4" s="615"/>
      <c r="T4" s="615"/>
      <c r="U4" s="615"/>
      <c r="V4" s="615"/>
      <c r="W4" s="615"/>
      <c r="X4" s="615"/>
      <c r="Y4" s="615"/>
      <c r="Z4" s="615"/>
      <c r="AA4" s="615"/>
      <c r="AB4" s="615"/>
      <c r="AC4" s="615"/>
      <c r="AD4" s="615"/>
      <c r="AE4" s="615"/>
      <c r="AF4" s="615"/>
      <c r="AG4" s="615"/>
      <c r="AH4" s="615"/>
      <c r="AI4" s="615"/>
      <c r="AJ4" s="615"/>
      <c r="AK4" s="615"/>
      <c r="AL4" s="615"/>
      <c r="AM4" s="615"/>
      <c r="AN4" s="615"/>
      <c r="AO4" s="615"/>
      <c r="AP4" s="615"/>
      <c r="AQ4" s="615"/>
      <c r="AR4" s="615"/>
      <c r="AS4" s="13"/>
      <c r="AT4" s="231"/>
      <c r="AU4" s="44"/>
      <c r="AV4" s="44"/>
      <c r="AW4" s="44"/>
      <c r="AX4" s="79"/>
      <c r="AY4" s="79"/>
      <c r="AZ4" s="79"/>
      <c r="BA4" s="79"/>
      <c r="BB4" s="43"/>
      <c r="BC4" s="67"/>
      <c r="BD4" s="43"/>
      <c r="BE4" s="43"/>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138"/>
      <c r="CG4" s="67"/>
      <c r="CH4" s="139"/>
      <c r="CI4" s="139"/>
      <c r="CJ4" s="139"/>
      <c r="CK4" s="139"/>
    </row>
    <row r="5" spans="1:89" s="44" customFormat="1" ht="20.100000000000001" customHeight="1">
      <c r="A5" s="45"/>
      <c r="B5" s="45"/>
      <c r="C5" s="542" t="s">
        <v>162</v>
      </c>
      <c r="D5" s="542"/>
      <c r="E5" s="542"/>
      <c r="F5" s="542"/>
      <c r="G5" s="542"/>
      <c r="H5" s="542"/>
      <c r="I5" s="542"/>
      <c r="J5" s="542"/>
      <c r="K5" s="542"/>
      <c r="L5" s="542"/>
      <c r="M5" s="542"/>
      <c r="N5" s="542"/>
      <c r="O5" s="542"/>
      <c r="P5" s="542"/>
      <c r="Q5" s="542"/>
      <c r="R5" s="542"/>
      <c r="S5" s="542"/>
      <c r="T5" s="542"/>
      <c r="U5" s="542"/>
      <c r="V5" s="542"/>
      <c r="W5" s="542"/>
      <c r="X5" s="542"/>
      <c r="Y5" s="542"/>
      <c r="Z5" s="542"/>
      <c r="AA5" s="542"/>
      <c r="AB5" s="542"/>
      <c r="AC5" s="542"/>
      <c r="AD5" s="542"/>
      <c r="AE5" s="542"/>
      <c r="AF5" s="542"/>
      <c r="AG5" s="542"/>
      <c r="AH5" s="542"/>
      <c r="AI5" s="542"/>
      <c r="AJ5" s="542"/>
      <c r="AK5" s="542"/>
      <c r="AL5" s="542"/>
      <c r="AM5" s="542"/>
      <c r="AN5" s="542"/>
      <c r="AO5" s="542"/>
      <c r="AP5" s="542"/>
      <c r="AQ5" s="542"/>
      <c r="AR5" s="542"/>
      <c r="AS5" s="28"/>
      <c r="AT5" s="45"/>
      <c r="AU5" s="547" t="s">
        <v>54</v>
      </c>
      <c r="AV5" s="548"/>
      <c r="AW5" s="548"/>
      <c r="AX5" s="548"/>
      <c r="AY5" s="548"/>
      <c r="AZ5" s="548"/>
      <c r="BA5" s="548"/>
      <c r="BB5" s="548"/>
      <c r="BC5" s="548"/>
      <c r="BD5" s="548"/>
      <c r="BE5" s="548"/>
      <c r="BF5" s="548"/>
      <c r="BG5" s="548"/>
      <c r="BH5" s="548"/>
      <c r="BI5" s="548"/>
      <c r="BJ5" s="548"/>
      <c r="BK5" s="548"/>
      <c r="BL5" s="548"/>
      <c r="BM5" s="548"/>
      <c r="BN5" s="548"/>
      <c r="BO5" s="548"/>
      <c r="BP5" s="548"/>
      <c r="BQ5" s="548"/>
      <c r="BR5" s="548"/>
      <c r="BS5" s="548"/>
      <c r="BT5" s="548"/>
      <c r="BU5" s="548"/>
      <c r="BV5" s="548"/>
      <c r="BW5" s="548"/>
      <c r="BX5" s="548"/>
      <c r="BY5" s="548"/>
      <c r="BZ5" s="548"/>
      <c r="CA5" s="548"/>
      <c r="CB5" s="548"/>
      <c r="CC5" s="548"/>
      <c r="CD5" s="548"/>
      <c r="CE5" s="548"/>
      <c r="CF5" s="548"/>
      <c r="CG5" s="548"/>
      <c r="CH5" s="548"/>
      <c r="CI5" s="548"/>
      <c r="CJ5" s="548"/>
      <c r="CK5" s="549"/>
    </row>
    <row r="6" spans="1:89" s="44" customFormat="1" ht="39.9" customHeight="1">
      <c r="A6" s="45"/>
      <c r="B6" s="45"/>
      <c r="C6" s="228"/>
      <c r="D6" s="555" t="s">
        <v>100</v>
      </c>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c r="AH6" s="555"/>
      <c r="AI6" s="555"/>
      <c r="AJ6" s="555"/>
      <c r="AK6" s="555"/>
      <c r="AL6" s="555"/>
      <c r="AM6" s="555"/>
      <c r="AN6" s="555"/>
      <c r="AO6" s="555"/>
      <c r="AP6" s="555"/>
      <c r="AQ6" s="555"/>
      <c r="AR6" s="555"/>
      <c r="AS6" s="555"/>
      <c r="AT6" s="45"/>
      <c r="AX6" s="76"/>
      <c r="AY6" s="76"/>
      <c r="AZ6" s="76"/>
      <c r="BA6" s="76"/>
      <c r="BB6" s="76"/>
      <c r="BC6" s="76"/>
      <c r="BD6" s="76"/>
      <c r="BE6" s="76"/>
      <c r="BF6" s="43"/>
      <c r="BG6" s="67"/>
      <c r="BH6" s="43"/>
      <c r="BI6" s="43"/>
      <c r="CF6" s="139"/>
      <c r="CH6" s="139"/>
      <c r="CI6" s="139"/>
      <c r="CJ6" s="139"/>
      <c r="CK6" s="139"/>
    </row>
    <row r="7" spans="1:89" s="52" customFormat="1" ht="27.9" customHeight="1">
      <c r="A7" s="150"/>
      <c r="B7" s="151"/>
      <c r="C7" s="113" t="s">
        <v>0</v>
      </c>
      <c r="D7" s="466" t="s">
        <v>198</v>
      </c>
      <c r="E7" s="152" t="s">
        <v>69</v>
      </c>
      <c r="F7" s="152" t="s">
        <v>7</v>
      </c>
      <c r="G7" s="152" t="s">
        <v>144</v>
      </c>
      <c r="H7" s="152" t="s">
        <v>70</v>
      </c>
      <c r="I7" s="152" t="s">
        <v>23</v>
      </c>
      <c r="J7" s="152" t="s">
        <v>6</v>
      </c>
      <c r="K7" s="152" t="s">
        <v>5</v>
      </c>
      <c r="L7" s="152" t="s">
        <v>68</v>
      </c>
      <c r="M7" s="152" t="s">
        <v>35</v>
      </c>
      <c r="N7" s="152" t="s">
        <v>71</v>
      </c>
      <c r="O7" s="152" t="s">
        <v>24</v>
      </c>
      <c r="P7" s="152" t="s">
        <v>21</v>
      </c>
      <c r="Q7" s="153" t="s">
        <v>19</v>
      </c>
      <c r="R7" s="152" t="s">
        <v>4</v>
      </c>
      <c r="S7" s="152" t="s">
        <v>25</v>
      </c>
      <c r="T7" s="152" t="s">
        <v>26</v>
      </c>
      <c r="U7" s="152" t="s">
        <v>36</v>
      </c>
      <c r="V7" s="152" t="s">
        <v>72</v>
      </c>
      <c r="W7" s="152" t="s">
        <v>37</v>
      </c>
      <c r="X7" s="152" t="s">
        <v>3</v>
      </c>
      <c r="Y7" s="152" t="s">
        <v>27</v>
      </c>
      <c r="Z7" s="152" t="s">
        <v>28</v>
      </c>
      <c r="AA7" s="152" t="s">
        <v>73</v>
      </c>
      <c r="AB7" s="152" t="s">
        <v>39</v>
      </c>
      <c r="AC7" s="152" t="s">
        <v>38</v>
      </c>
      <c r="AD7" s="152" t="s">
        <v>74</v>
      </c>
      <c r="AE7" s="152" t="s">
        <v>29</v>
      </c>
      <c r="AF7" s="152" t="s">
        <v>30</v>
      </c>
      <c r="AG7" s="152" t="s">
        <v>145</v>
      </c>
      <c r="AH7" s="152" t="s">
        <v>31</v>
      </c>
      <c r="AI7" s="152" t="s">
        <v>75</v>
      </c>
      <c r="AJ7" s="152" t="s">
        <v>22</v>
      </c>
      <c r="AK7" s="152" t="s">
        <v>40</v>
      </c>
      <c r="AL7" s="152" t="s">
        <v>32</v>
      </c>
      <c r="AM7" s="152" t="s">
        <v>156</v>
      </c>
      <c r="AN7" s="152" t="s">
        <v>33</v>
      </c>
      <c r="AO7" s="153" t="s">
        <v>2</v>
      </c>
      <c r="AP7" s="152" t="s">
        <v>34</v>
      </c>
      <c r="AQ7" s="154" t="s">
        <v>146</v>
      </c>
      <c r="AR7" s="155" t="s">
        <v>8</v>
      </c>
      <c r="AS7" s="149"/>
      <c r="AT7" s="232"/>
      <c r="AU7" s="161" t="str">
        <f t="shared" ref="AU7:BP7" si="0">+D7</f>
        <v>AED</v>
      </c>
      <c r="AV7" s="161" t="str">
        <f t="shared" si="0"/>
        <v>ARS</v>
      </c>
      <c r="AW7" s="161" t="str">
        <f t="shared" si="0"/>
        <v>AUD</v>
      </c>
      <c r="AX7" s="161" t="str">
        <f t="shared" si="0"/>
        <v>BGN</v>
      </c>
      <c r="AY7" s="161" t="str">
        <f t="shared" si="0"/>
        <v>BHD</v>
      </c>
      <c r="AZ7" s="161" t="str">
        <f t="shared" si="0"/>
        <v>BRL</v>
      </c>
      <c r="BA7" s="161" t="str">
        <f t="shared" si="0"/>
        <v>CAD</v>
      </c>
      <c r="BB7" s="161" t="str">
        <f t="shared" si="0"/>
        <v>CHF</v>
      </c>
      <c r="BC7" s="161" t="str">
        <f t="shared" si="0"/>
        <v>CLP</v>
      </c>
      <c r="BD7" s="161" t="str">
        <f t="shared" si="0"/>
        <v>CNY</v>
      </c>
      <c r="BE7" s="161" t="str">
        <f t="shared" si="0"/>
        <v>COP</v>
      </c>
      <c r="BF7" s="161" t="str">
        <f t="shared" si="0"/>
        <v>CZK</v>
      </c>
      <c r="BG7" s="161" t="str">
        <f t="shared" si="0"/>
        <v>DKK</v>
      </c>
      <c r="BH7" s="161" t="str">
        <f t="shared" si="0"/>
        <v>EUR</v>
      </c>
      <c r="BI7" s="161" t="str">
        <f t="shared" si="0"/>
        <v>GBP</v>
      </c>
      <c r="BJ7" s="161" t="str">
        <f t="shared" si="0"/>
        <v>HKD</v>
      </c>
      <c r="BK7" s="161" t="str">
        <f t="shared" si="0"/>
        <v>HUF</v>
      </c>
      <c r="BL7" s="161" t="str">
        <f t="shared" si="0"/>
        <v>IDR</v>
      </c>
      <c r="BM7" s="161" t="str">
        <f t="shared" si="0"/>
        <v>ILS</v>
      </c>
      <c r="BN7" s="161" t="str">
        <f t="shared" si="0"/>
        <v>INR</v>
      </c>
      <c r="BO7" s="161" t="str">
        <f t="shared" si="0"/>
        <v>JPY</v>
      </c>
      <c r="BP7" s="161" t="str">
        <f t="shared" si="0"/>
        <v>KRW</v>
      </c>
      <c r="BQ7" s="161" t="str">
        <f t="shared" ref="BQ7:CI7" si="1">+Z7</f>
        <v>MXN</v>
      </c>
      <c r="BR7" s="161" t="str">
        <f t="shared" si="1"/>
        <v>MYR</v>
      </c>
      <c r="BS7" s="161" t="str">
        <f t="shared" si="1"/>
        <v>NOK</v>
      </c>
      <c r="BT7" s="161" t="str">
        <f t="shared" si="1"/>
        <v>NZD</v>
      </c>
      <c r="BU7" s="161" t="str">
        <f t="shared" si="1"/>
        <v>PEN</v>
      </c>
      <c r="BV7" s="161" t="str">
        <f t="shared" si="1"/>
        <v>PHP</v>
      </c>
      <c r="BW7" s="161" t="str">
        <f t="shared" si="1"/>
        <v>PLN</v>
      </c>
      <c r="BX7" s="161" t="str">
        <f t="shared" si="1"/>
        <v>RON</v>
      </c>
      <c r="BY7" s="161" t="str">
        <f t="shared" si="1"/>
        <v>RUB</v>
      </c>
      <c r="BZ7" s="161" t="str">
        <f t="shared" si="1"/>
        <v>SAR</v>
      </c>
      <c r="CA7" s="161" t="str">
        <f t="shared" si="1"/>
        <v>SEK</v>
      </c>
      <c r="CB7" s="161" t="str">
        <f t="shared" si="1"/>
        <v>SGD</v>
      </c>
      <c r="CC7" s="161" t="str">
        <f t="shared" si="1"/>
        <v>THB</v>
      </c>
      <c r="CD7" s="161" t="str">
        <f t="shared" si="1"/>
        <v>TRY</v>
      </c>
      <c r="CE7" s="161" t="str">
        <f t="shared" si="1"/>
        <v>TWD</v>
      </c>
      <c r="CF7" s="161" t="str">
        <f t="shared" si="1"/>
        <v>USD</v>
      </c>
      <c r="CG7" s="161" t="str">
        <f t="shared" si="1"/>
        <v>ZAR</v>
      </c>
      <c r="CH7" s="161" t="str">
        <f t="shared" si="1"/>
        <v>Other</v>
      </c>
      <c r="CI7" s="161" t="str">
        <f t="shared" si="1"/>
        <v>TOT</v>
      </c>
      <c r="CK7" s="162" t="str">
        <f>+CI7</f>
        <v>TOT</v>
      </c>
    </row>
    <row r="8" spans="1:89" s="57" customFormat="1" ht="30" customHeight="1">
      <c r="B8" s="63"/>
      <c r="C8" s="64" t="s">
        <v>76</v>
      </c>
      <c r="D8" s="394"/>
      <c r="E8" s="394"/>
      <c r="F8" s="394"/>
      <c r="G8" s="394"/>
      <c r="H8" s="394"/>
      <c r="I8" s="394"/>
      <c r="J8" s="394"/>
      <c r="K8" s="394"/>
      <c r="L8" s="394"/>
      <c r="M8" s="394"/>
      <c r="N8" s="394"/>
      <c r="O8" s="394"/>
      <c r="P8" s="395"/>
      <c r="Q8" s="395"/>
      <c r="R8" s="395"/>
      <c r="S8" s="395"/>
      <c r="T8" s="395"/>
      <c r="U8" s="395"/>
      <c r="V8" s="395"/>
      <c r="W8" s="395"/>
      <c r="X8" s="395"/>
      <c r="Y8" s="396"/>
      <c r="Z8" s="396"/>
      <c r="AA8" s="397"/>
      <c r="AB8" s="397"/>
      <c r="AC8" s="397"/>
      <c r="AD8" s="397"/>
      <c r="AE8" s="397"/>
      <c r="AF8" s="397"/>
      <c r="AG8" s="397"/>
      <c r="AH8" s="397"/>
      <c r="AI8" s="397"/>
      <c r="AJ8" s="397"/>
      <c r="AK8" s="397"/>
      <c r="AL8" s="397"/>
      <c r="AM8" s="397"/>
      <c r="AN8" s="397"/>
      <c r="AO8" s="397"/>
      <c r="AP8" s="397"/>
      <c r="AQ8" s="397"/>
      <c r="AR8" s="398"/>
      <c r="AS8" s="277"/>
      <c r="AT8" s="109"/>
      <c r="AU8" s="230"/>
      <c r="AV8" s="230"/>
      <c r="AW8" s="230"/>
      <c r="AX8" s="230"/>
      <c r="AY8" s="230"/>
      <c r="AZ8" s="230"/>
      <c r="BA8" s="230"/>
      <c r="BB8" s="230"/>
      <c r="BC8" s="230"/>
      <c r="BD8" s="230"/>
      <c r="BE8" s="230"/>
      <c r="BF8" s="230"/>
      <c r="BG8" s="230"/>
      <c r="BH8" s="230"/>
      <c r="BI8" s="230"/>
      <c r="BJ8" s="230"/>
      <c r="BK8" s="230"/>
      <c r="BL8" s="230"/>
      <c r="BM8" s="230"/>
      <c r="BN8" s="230"/>
      <c r="BO8" s="230"/>
      <c r="BP8" s="230"/>
      <c r="BQ8" s="230"/>
      <c r="BR8" s="230"/>
      <c r="BS8" s="230"/>
      <c r="BT8" s="230"/>
      <c r="BU8" s="230"/>
      <c r="BV8" s="230"/>
      <c r="BW8" s="230"/>
      <c r="BX8" s="230"/>
      <c r="BY8" s="230"/>
      <c r="BZ8" s="230"/>
      <c r="CA8" s="230"/>
      <c r="CB8" s="230"/>
      <c r="CC8" s="230"/>
      <c r="CD8" s="230"/>
      <c r="CE8" s="230"/>
      <c r="CF8" s="230"/>
      <c r="CG8" s="230"/>
      <c r="CH8" s="230"/>
      <c r="CI8" s="230"/>
      <c r="CK8" s="230"/>
    </row>
    <row r="9" spans="1:89" s="53" customFormat="1" ht="17.100000000000001" customHeight="1">
      <c r="B9" s="58"/>
      <c r="C9" s="59" t="s">
        <v>10</v>
      </c>
      <c r="D9" s="376"/>
      <c r="E9" s="376"/>
      <c r="F9" s="376"/>
      <c r="G9" s="376"/>
      <c r="H9" s="376"/>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376"/>
      <c r="AR9" s="399">
        <f t="shared" ref="AR9:AR18" si="2">+SUM(D9:AQ9)</f>
        <v>0</v>
      </c>
      <c r="AS9" s="282"/>
      <c r="AT9" s="59"/>
      <c r="AU9" s="89">
        <f t="shared" ref="AU9:BP9" si="3">+D9-SUM(D10:D11)</f>
        <v>0</v>
      </c>
      <c r="AV9" s="89">
        <f t="shared" si="3"/>
        <v>0</v>
      </c>
      <c r="AW9" s="89">
        <f t="shared" si="3"/>
        <v>0</v>
      </c>
      <c r="AX9" s="89">
        <f t="shared" si="3"/>
        <v>0</v>
      </c>
      <c r="AY9" s="89">
        <f t="shared" si="3"/>
        <v>0</v>
      </c>
      <c r="AZ9" s="89">
        <f t="shared" si="3"/>
        <v>0</v>
      </c>
      <c r="BA9" s="89">
        <f t="shared" si="3"/>
        <v>0</v>
      </c>
      <c r="BB9" s="89">
        <f t="shared" si="3"/>
        <v>0</v>
      </c>
      <c r="BC9" s="89">
        <f t="shared" si="3"/>
        <v>0</v>
      </c>
      <c r="BD9" s="89">
        <f t="shared" si="3"/>
        <v>0</v>
      </c>
      <c r="BE9" s="89">
        <f t="shared" si="3"/>
        <v>0</v>
      </c>
      <c r="BF9" s="89">
        <f t="shared" si="3"/>
        <v>0</v>
      </c>
      <c r="BG9" s="89">
        <f t="shared" si="3"/>
        <v>0</v>
      </c>
      <c r="BH9" s="89">
        <f t="shared" si="3"/>
        <v>0</v>
      </c>
      <c r="BI9" s="89">
        <f t="shared" si="3"/>
        <v>0</v>
      </c>
      <c r="BJ9" s="89">
        <f t="shared" si="3"/>
        <v>0</v>
      </c>
      <c r="BK9" s="89">
        <f t="shared" si="3"/>
        <v>0</v>
      </c>
      <c r="BL9" s="89">
        <f t="shared" si="3"/>
        <v>0</v>
      </c>
      <c r="BM9" s="89">
        <f t="shared" si="3"/>
        <v>0</v>
      </c>
      <c r="BN9" s="89">
        <f t="shared" si="3"/>
        <v>0</v>
      </c>
      <c r="BO9" s="89">
        <f t="shared" si="3"/>
        <v>0</v>
      </c>
      <c r="BP9" s="89">
        <f t="shared" si="3"/>
        <v>0</v>
      </c>
      <c r="BQ9" s="89">
        <f t="shared" ref="BQ9:CI9" si="4">+Z9-SUM(Z10:Z11)</f>
        <v>0</v>
      </c>
      <c r="BR9" s="89">
        <f t="shared" si="4"/>
        <v>0</v>
      </c>
      <c r="BS9" s="89">
        <f t="shared" si="4"/>
        <v>0</v>
      </c>
      <c r="BT9" s="89">
        <f t="shared" si="4"/>
        <v>0</v>
      </c>
      <c r="BU9" s="89">
        <f t="shared" si="4"/>
        <v>0</v>
      </c>
      <c r="BV9" s="89">
        <f t="shared" si="4"/>
        <v>0</v>
      </c>
      <c r="BW9" s="89">
        <f t="shared" si="4"/>
        <v>0</v>
      </c>
      <c r="BX9" s="89">
        <f t="shared" si="4"/>
        <v>0</v>
      </c>
      <c r="BY9" s="89">
        <f t="shared" si="4"/>
        <v>0</v>
      </c>
      <c r="BZ9" s="89">
        <f t="shared" si="4"/>
        <v>0</v>
      </c>
      <c r="CA9" s="89">
        <f t="shared" si="4"/>
        <v>0</v>
      </c>
      <c r="CB9" s="89">
        <f t="shared" si="4"/>
        <v>0</v>
      </c>
      <c r="CC9" s="89">
        <f t="shared" si="4"/>
        <v>0</v>
      </c>
      <c r="CD9" s="89">
        <f t="shared" si="4"/>
        <v>0</v>
      </c>
      <c r="CE9" s="89">
        <f t="shared" si="4"/>
        <v>0</v>
      </c>
      <c r="CF9" s="89">
        <f t="shared" si="4"/>
        <v>0</v>
      </c>
      <c r="CG9" s="89">
        <f t="shared" si="4"/>
        <v>0</v>
      </c>
      <c r="CH9" s="89">
        <f t="shared" si="4"/>
        <v>0</v>
      </c>
      <c r="CI9" s="89">
        <f t="shared" si="4"/>
        <v>0</v>
      </c>
      <c r="CK9" s="89">
        <f t="shared" ref="CK9:CK18" si="5">+AR9-SUM(D9:AQ9)</f>
        <v>0</v>
      </c>
    </row>
    <row r="10" spans="1:89" s="53" customFormat="1" ht="17.100000000000001" customHeight="1">
      <c r="B10" s="61"/>
      <c r="C10" s="62" t="s">
        <v>52</v>
      </c>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76"/>
      <c r="AO10" s="376"/>
      <c r="AP10" s="376"/>
      <c r="AQ10" s="376"/>
      <c r="AR10" s="399">
        <f t="shared" si="2"/>
        <v>0</v>
      </c>
      <c r="AS10" s="282"/>
      <c r="AT10" s="5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K10" s="89">
        <f t="shared" si="5"/>
        <v>0</v>
      </c>
    </row>
    <row r="11" spans="1:89" s="53" customFormat="1" ht="17.100000000000001" customHeight="1">
      <c r="B11" s="61"/>
      <c r="C11" s="62" t="s">
        <v>53</v>
      </c>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6"/>
      <c r="AO11" s="376"/>
      <c r="AP11" s="376"/>
      <c r="AQ11" s="376"/>
      <c r="AR11" s="399">
        <f t="shared" si="2"/>
        <v>0</v>
      </c>
      <c r="AS11" s="282"/>
      <c r="AT11" s="5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K11" s="89">
        <f t="shared" si="5"/>
        <v>0</v>
      </c>
    </row>
    <row r="12" spans="1:89" s="5" customFormat="1" ht="17.100000000000001" customHeight="1">
      <c r="A12" s="9"/>
      <c r="B12" s="12"/>
      <c r="C12" s="467" t="s">
        <v>11</v>
      </c>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76"/>
      <c r="AO12" s="376"/>
      <c r="AP12" s="376"/>
      <c r="AQ12" s="376"/>
      <c r="AR12" s="399">
        <f t="shared" si="2"/>
        <v>0</v>
      </c>
      <c r="AS12" s="290"/>
      <c r="AT12" s="6"/>
      <c r="AU12" s="89">
        <f t="shared" ref="AU12:BP12" si="6">+D12-SUM(D13:D14)</f>
        <v>0</v>
      </c>
      <c r="AV12" s="89">
        <f t="shared" si="6"/>
        <v>0</v>
      </c>
      <c r="AW12" s="89">
        <f t="shared" si="6"/>
        <v>0</v>
      </c>
      <c r="AX12" s="89">
        <f t="shared" si="6"/>
        <v>0</v>
      </c>
      <c r="AY12" s="89">
        <f t="shared" si="6"/>
        <v>0</v>
      </c>
      <c r="AZ12" s="89">
        <f t="shared" si="6"/>
        <v>0</v>
      </c>
      <c r="BA12" s="89">
        <f t="shared" si="6"/>
        <v>0</v>
      </c>
      <c r="BB12" s="89">
        <f t="shared" si="6"/>
        <v>0</v>
      </c>
      <c r="BC12" s="89">
        <f t="shared" si="6"/>
        <v>0</v>
      </c>
      <c r="BD12" s="89">
        <f t="shared" si="6"/>
        <v>0</v>
      </c>
      <c r="BE12" s="89">
        <f t="shared" si="6"/>
        <v>0</v>
      </c>
      <c r="BF12" s="89">
        <f t="shared" si="6"/>
        <v>0</v>
      </c>
      <c r="BG12" s="89">
        <f t="shared" si="6"/>
        <v>0</v>
      </c>
      <c r="BH12" s="89">
        <f t="shared" si="6"/>
        <v>0</v>
      </c>
      <c r="BI12" s="89">
        <f t="shared" si="6"/>
        <v>0</v>
      </c>
      <c r="BJ12" s="89">
        <f t="shared" si="6"/>
        <v>0</v>
      </c>
      <c r="BK12" s="89">
        <f t="shared" si="6"/>
        <v>0</v>
      </c>
      <c r="BL12" s="89">
        <f t="shared" si="6"/>
        <v>0</v>
      </c>
      <c r="BM12" s="89">
        <f t="shared" si="6"/>
        <v>0</v>
      </c>
      <c r="BN12" s="89">
        <f t="shared" si="6"/>
        <v>0</v>
      </c>
      <c r="BO12" s="89">
        <f t="shared" si="6"/>
        <v>0</v>
      </c>
      <c r="BP12" s="89">
        <f t="shared" si="6"/>
        <v>0</v>
      </c>
      <c r="BQ12" s="89">
        <f t="shared" ref="BQ12:CI12" si="7">+Z12-SUM(Z13:Z14)</f>
        <v>0</v>
      </c>
      <c r="BR12" s="89">
        <f t="shared" si="7"/>
        <v>0</v>
      </c>
      <c r="BS12" s="89">
        <f t="shared" si="7"/>
        <v>0</v>
      </c>
      <c r="BT12" s="89">
        <f t="shared" si="7"/>
        <v>0</v>
      </c>
      <c r="BU12" s="89">
        <f t="shared" si="7"/>
        <v>0</v>
      </c>
      <c r="BV12" s="89">
        <f t="shared" si="7"/>
        <v>0</v>
      </c>
      <c r="BW12" s="89">
        <f t="shared" si="7"/>
        <v>0</v>
      </c>
      <c r="BX12" s="89">
        <f t="shared" si="7"/>
        <v>0</v>
      </c>
      <c r="BY12" s="89">
        <f t="shared" si="7"/>
        <v>0</v>
      </c>
      <c r="BZ12" s="89">
        <f t="shared" si="7"/>
        <v>0</v>
      </c>
      <c r="CA12" s="89">
        <f t="shared" si="7"/>
        <v>0</v>
      </c>
      <c r="CB12" s="89">
        <f t="shared" si="7"/>
        <v>0</v>
      </c>
      <c r="CC12" s="89">
        <f t="shared" si="7"/>
        <v>0</v>
      </c>
      <c r="CD12" s="89">
        <f t="shared" si="7"/>
        <v>0</v>
      </c>
      <c r="CE12" s="89">
        <f t="shared" si="7"/>
        <v>0</v>
      </c>
      <c r="CF12" s="89">
        <f t="shared" si="7"/>
        <v>0</v>
      </c>
      <c r="CG12" s="89">
        <f t="shared" si="7"/>
        <v>0</v>
      </c>
      <c r="CH12" s="89">
        <f t="shared" si="7"/>
        <v>0</v>
      </c>
      <c r="CI12" s="89">
        <f t="shared" si="7"/>
        <v>0</v>
      </c>
      <c r="CK12" s="89">
        <f t="shared" si="5"/>
        <v>0</v>
      </c>
    </row>
    <row r="13" spans="1:89" s="53" customFormat="1" ht="17.100000000000001" customHeight="1">
      <c r="B13" s="61"/>
      <c r="C13" s="458" t="s">
        <v>52</v>
      </c>
      <c r="D13" s="376"/>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376"/>
      <c r="AO13" s="376"/>
      <c r="AP13" s="376"/>
      <c r="AQ13" s="376"/>
      <c r="AR13" s="399">
        <f t="shared" si="2"/>
        <v>0</v>
      </c>
      <c r="AS13" s="282"/>
      <c r="AT13" s="5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K13" s="89">
        <f t="shared" si="5"/>
        <v>0</v>
      </c>
    </row>
    <row r="14" spans="1:89" s="53" customFormat="1" ht="17.100000000000001" customHeight="1">
      <c r="B14" s="61"/>
      <c r="C14" s="458" t="s">
        <v>53</v>
      </c>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376"/>
      <c r="AM14" s="376"/>
      <c r="AN14" s="376"/>
      <c r="AO14" s="376"/>
      <c r="AP14" s="376"/>
      <c r="AQ14" s="376"/>
      <c r="AR14" s="399">
        <f t="shared" si="2"/>
        <v>0</v>
      </c>
      <c r="AS14" s="282"/>
      <c r="AT14" s="5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K14" s="89">
        <f t="shared" si="5"/>
        <v>0</v>
      </c>
    </row>
    <row r="15" spans="1:89" s="5" customFormat="1" ht="17.100000000000001" customHeight="1">
      <c r="A15" s="9"/>
      <c r="B15" s="12"/>
      <c r="C15" s="467" t="s">
        <v>12</v>
      </c>
      <c r="D15" s="376"/>
      <c r="E15" s="376"/>
      <c r="F15" s="376"/>
      <c r="G15" s="376"/>
      <c r="H15" s="37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6"/>
      <c r="AO15" s="376"/>
      <c r="AP15" s="376"/>
      <c r="AQ15" s="376"/>
      <c r="AR15" s="399">
        <f t="shared" si="2"/>
        <v>0</v>
      </c>
      <c r="AS15" s="290"/>
      <c r="AT15" s="6"/>
      <c r="AU15" s="89">
        <f t="shared" ref="AU15:BP15" si="8">+D15-SUM(D16:D17)</f>
        <v>0</v>
      </c>
      <c r="AV15" s="89">
        <f t="shared" si="8"/>
        <v>0</v>
      </c>
      <c r="AW15" s="89">
        <f t="shared" si="8"/>
        <v>0</v>
      </c>
      <c r="AX15" s="89">
        <f t="shared" si="8"/>
        <v>0</v>
      </c>
      <c r="AY15" s="89">
        <f t="shared" si="8"/>
        <v>0</v>
      </c>
      <c r="AZ15" s="89">
        <f t="shared" si="8"/>
        <v>0</v>
      </c>
      <c r="BA15" s="89">
        <f t="shared" si="8"/>
        <v>0</v>
      </c>
      <c r="BB15" s="89">
        <f t="shared" si="8"/>
        <v>0</v>
      </c>
      <c r="BC15" s="89">
        <f t="shared" si="8"/>
        <v>0</v>
      </c>
      <c r="BD15" s="89">
        <f t="shared" si="8"/>
        <v>0</v>
      </c>
      <c r="BE15" s="89">
        <f t="shared" si="8"/>
        <v>0</v>
      </c>
      <c r="BF15" s="89">
        <f t="shared" si="8"/>
        <v>0</v>
      </c>
      <c r="BG15" s="89">
        <f t="shared" si="8"/>
        <v>0</v>
      </c>
      <c r="BH15" s="89">
        <f t="shared" si="8"/>
        <v>0</v>
      </c>
      <c r="BI15" s="89">
        <f t="shared" si="8"/>
        <v>0</v>
      </c>
      <c r="BJ15" s="89">
        <f t="shared" si="8"/>
        <v>0</v>
      </c>
      <c r="BK15" s="89">
        <f t="shared" si="8"/>
        <v>0</v>
      </c>
      <c r="BL15" s="89">
        <f t="shared" si="8"/>
        <v>0</v>
      </c>
      <c r="BM15" s="89">
        <f t="shared" si="8"/>
        <v>0</v>
      </c>
      <c r="BN15" s="89">
        <f t="shared" si="8"/>
        <v>0</v>
      </c>
      <c r="BO15" s="89">
        <f t="shared" si="8"/>
        <v>0</v>
      </c>
      <c r="BP15" s="89">
        <f t="shared" si="8"/>
        <v>0</v>
      </c>
      <c r="BQ15" s="89">
        <f t="shared" ref="BQ15:CI15" si="9">+Z15-SUM(Z16:Z17)</f>
        <v>0</v>
      </c>
      <c r="BR15" s="89">
        <f t="shared" si="9"/>
        <v>0</v>
      </c>
      <c r="BS15" s="89">
        <f t="shared" si="9"/>
        <v>0</v>
      </c>
      <c r="BT15" s="89">
        <f t="shared" si="9"/>
        <v>0</v>
      </c>
      <c r="BU15" s="89">
        <f t="shared" si="9"/>
        <v>0</v>
      </c>
      <c r="BV15" s="89">
        <f t="shared" si="9"/>
        <v>0</v>
      </c>
      <c r="BW15" s="89">
        <f t="shared" si="9"/>
        <v>0</v>
      </c>
      <c r="BX15" s="89">
        <f t="shared" si="9"/>
        <v>0</v>
      </c>
      <c r="BY15" s="89">
        <f t="shared" si="9"/>
        <v>0</v>
      </c>
      <c r="BZ15" s="89">
        <f t="shared" si="9"/>
        <v>0</v>
      </c>
      <c r="CA15" s="89">
        <f t="shared" si="9"/>
        <v>0</v>
      </c>
      <c r="CB15" s="89">
        <f t="shared" si="9"/>
        <v>0</v>
      </c>
      <c r="CC15" s="89">
        <f t="shared" si="9"/>
        <v>0</v>
      </c>
      <c r="CD15" s="89">
        <f t="shared" si="9"/>
        <v>0</v>
      </c>
      <c r="CE15" s="89">
        <f t="shared" si="9"/>
        <v>0</v>
      </c>
      <c r="CF15" s="89">
        <f t="shared" si="9"/>
        <v>0</v>
      </c>
      <c r="CG15" s="89">
        <f t="shared" si="9"/>
        <v>0</v>
      </c>
      <c r="CH15" s="89">
        <f t="shared" si="9"/>
        <v>0</v>
      </c>
      <c r="CI15" s="89">
        <f t="shared" si="9"/>
        <v>0</v>
      </c>
      <c r="CK15" s="89">
        <f t="shared" si="5"/>
        <v>0</v>
      </c>
    </row>
    <row r="16" spans="1:89" s="53" customFormat="1" ht="17.100000000000001" customHeight="1">
      <c r="B16" s="61"/>
      <c r="C16" s="458" t="s">
        <v>52</v>
      </c>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376"/>
      <c r="AK16" s="376"/>
      <c r="AL16" s="376"/>
      <c r="AM16" s="376"/>
      <c r="AN16" s="376"/>
      <c r="AO16" s="376"/>
      <c r="AP16" s="376"/>
      <c r="AQ16" s="376"/>
      <c r="AR16" s="399">
        <f t="shared" si="2"/>
        <v>0</v>
      </c>
      <c r="AS16" s="282"/>
      <c r="AT16" s="5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K16" s="89">
        <f t="shared" si="5"/>
        <v>0</v>
      </c>
    </row>
    <row r="17" spans="1:89" s="53" customFormat="1" ht="17.100000000000001" customHeight="1">
      <c r="B17" s="61"/>
      <c r="C17" s="458" t="s">
        <v>53</v>
      </c>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99">
        <f t="shared" si="2"/>
        <v>0</v>
      </c>
      <c r="AS17" s="282"/>
      <c r="AT17" s="5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K17" s="89">
        <f t="shared" si="5"/>
        <v>0</v>
      </c>
    </row>
    <row r="18" spans="1:89" s="5" customFormat="1" ht="17.100000000000001" customHeight="1">
      <c r="A18" s="9"/>
      <c r="B18" s="12"/>
      <c r="C18" s="467" t="s">
        <v>93</v>
      </c>
      <c r="D18" s="400">
        <f t="shared" ref="D18:AQ18" si="10">+SUM(D15,D12,D9)</f>
        <v>0</v>
      </c>
      <c r="E18" s="400">
        <f t="shared" ref="E18" si="11">+SUM(E15,E12,E9)</f>
        <v>0</v>
      </c>
      <c r="F18" s="400">
        <f t="shared" si="10"/>
        <v>0</v>
      </c>
      <c r="G18" s="400">
        <f t="shared" si="10"/>
        <v>0</v>
      </c>
      <c r="H18" s="400">
        <f t="shared" si="10"/>
        <v>0</v>
      </c>
      <c r="I18" s="400">
        <f t="shared" si="10"/>
        <v>0</v>
      </c>
      <c r="J18" s="400">
        <f t="shared" si="10"/>
        <v>0</v>
      </c>
      <c r="K18" s="400">
        <f t="shared" si="10"/>
        <v>0</v>
      </c>
      <c r="L18" s="400">
        <f t="shared" si="10"/>
        <v>0</v>
      </c>
      <c r="M18" s="400">
        <f t="shared" si="10"/>
        <v>0</v>
      </c>
      <c r="N18" s="400">
        <f t="shared" si="10"/>
        <v>0</v>
      </c>
      <c r="O18" s="400">
        <f t="shared" si="10"/>
        <v>0</v>
      </c>
      <c r="P18" s="400">
        <f t="shared" si="10"/>
        <v>0</v>
      </c>
      <c r="Q18" s="400">
        <f t="shared" si="10"/>
        <v>0</v>
      </c>
      <c r="R18" s="400">
        <f t="shared" si="10"/>
        <v>0</v>
      </c>
      <c r="S18" s="400">
        <f t="shared" si="10"/>
        <v>0</v>
      </c>
      <c r="T18" s="400">
        <f t="shared" si="10"/>
        <v>0</v>
      </c>
      <c r="U18" s="400">
        <f t="shared" si="10"/>
        <v>0</v>
      </c>
      <c r="V18" s="400">
        <f t="shared" si="10"/>
        <v>0</v>
      </c>
      <c r="W18" s="400">
        <f t="shared" si="10"/>
        <v>0</v>
      </c>
      <c r="X18" s="400">
        <f t="shared" si="10"/>
        <v>0</v>
      </c>
      <c r="Y18" s="400">
        <f t="shared" si="10"/>
        <v>0</v>
      </c>
      <c r="Z18" s="400">
        <f t="shared" si="10"/>
        <v>0</v>
      </c>
      <c r="AA18" s="400">
        <f t="shared" si="10"/>
        <v>0</v>
      </c>
      <c r="AB18" s="400">
        <f t="shared" si="10"/>
        <v>0</v>
      </c>
      <c r="AC18" s="400">
        <f t="shared" si="10"/>
        <v>0</v>
      </c>
      <c r="AD18" s="400">
        <f t="shared" si="10"/>
        <v>0</v>
      </c>
      <c r="AE18" s="400">
        <f t="shared" si="10"/>
        <v>0</v>
      </c>
      <c r="AF18" s="400">
        <f t="shared" si="10"/>
        <v>0</v>
      </c>
      <c r="AG18" s="400">
        <f t="shared" si="10"/>
        <v>0</v>
      </c>
      <c r="AH18" s="400">
        <f t="shared" si="10"/>
        <v>0</v>
      </c>
      <c r="AI18" s="400">
        <f t="shared" si="10"/>
        <v>0</v>
      </c>
      <c r="AJ18" s="400">
        <f t="shared" si="10"/>
        <v>0</v>
      </c>
      <c r="AK18" s="400">
        <f t="shared" si="10"/>
        <v>0</v>
      </c>
      <c r="AL18" s="400">
        <f t="shared" si="10"/>
        <v>0</v>
      </c>
      <c r="AM18" s="400">
        <f t="shared" si="10"/>
        <v>0</v>
      </c>
      <c r="AN18" s="400">
        <f t="shared" si="10"/>
        <v>0</v>
      </c>
      <c r="AO18" s="400">
        <f t="shared" si="10"/>
        <v>0</v>
      </c>
      <c r="AP18" s="400">
        <f t="shared" si="10"/>
        <v>0</v>
      </c>
      <c r="AQ18" s="400">
        <f t="shared" si="10"/>
        <v>0</v>
      </c>
      <c r="AR18" s="399">
        <f t="shared" si="2"/>
        <v>0</v>
      </c>
      <c r="AS18" s="290"/>
      <c r="AT18" s="6"/>
      <c r="AU18" s="89">
        <f t="shared" ref="AU18:BP18" si="12">+D18-D9-D12-D15</f>
        <v>0</v>
      </c>
      <c r="AV18" s="89">
        <f t="shared" si="12"/>
        <v>0</v>
      </c>
      <c r="AW18" s="89">
        <f t="shared" si="12"/>
        <v>0</v>
      </c>
      <c r="AX18" s="89">
        <f t="shared" si="12"/>
        <v>0</v>
      </c>
      <c r="AY18" s="89">
        <f t="shared" si="12"/>
        <v>0</v>
      </c>
      <c r="AZ18" s="89">
        <f t="shared" si="12"/>
        <v>0</v>
      </c>
      <c r="BA18" s="89">
        <f t="shared" si="12"/>
        <v>0</v>
      </c>
      <c r="BB18" s="89">
        <f t="shared" si="12"/>
        <v>0</v>
      </c>
      <c r="BC18" s="89">
        <f t="shared" si="12"/>
        <v>0</v>
      </c>
      <c r="BD18" s="89">
        <f t="shared" si="12"/>
        <v>0</v>
      </c>
      <c r="BE18" s="89">
        <f t="shared" si="12"/>
        <v>0</v>
      </c>
      <c r="BF18" s="89">
        <f t="shared" si="12"/>
        <v>0</v>
      </c>
      <c r="BG18" s="89">
        <f t="shared" si="12"/>
        <v>0</v>
      </c>
      <c r="BH18" s="89">
        <f t="shared" si="12"/>
        <v>0</v>
      </c>
      <c r="BI18" s="89">
        <f t="shared" si="12"/>
        <v>0</v>
      </c>
      <c r="BJ18" s="89">
        <f t="shared" si="12"/>
        <v>0</v>
      </c>
      <c r="BK18" s="89">
        <f t="shared" si="12"/>
        <v>0</v>
      </c>
      <c r="BL18" s="89">
        <f t="shared" si="12"/>
        <v>0</v>
      </c>
      <c r="BM18" s="89">
        <f t="shared" si="12"/>
        <v>0</v>
      </c>
      <c r="BN18" s="89">
        <f t="shared" si="12"/>
        <v>0</v>
      </c>
      <c r="BO18" s="89">
        <f t="shared" si="12"/>
        <v>0</v>
      </c>
      <c r="BP18" s="89">
        <f t="shared" si="12"/>
        <v>0</v>
      </c>
      <c r="BQ18" s="89">
        <f t="shared" ref="BQ18:CI18" si="13">+Z18-Z9-Z12-Z15</f>
        <v>0</v>
      </c>
      <c r="BR18" s="89">
        <f t="shared" si="13"/>
        <v>0</v>
      </c>
      <c r="BS18" s="89">
        <f t="shared" si="13"/>
        <v>0</v>
      </c>
      <c r="BT18" s="89">
        <f t="shared" si="13"/>
        <v>0</v>
      </c>
      <c r="BU18" s="89">
        <f t="shared" si="13"/>
        <v>0</v>
      </c>
      <c r="BV18" s="89">
        <f t="shared" si="13"/>
        <v>0</v>
      </c>
      <c r="BW18" s="89">
        <f t="shared" si="13"/>
        <v>0</v>
      </c>
      <c r="BX18" s="89">
        <f t="shared" si="13"/>
        <v>0</v>
      </c>
      <c r="BY18" s="89">
        <f t="shared" si="13"/>
        <v>0</v>
      </c>
      <c r="BZ18" s="89">
        <f t="shared" si="13"/>
        <v>0</v>
      </c>
      <c r="CA18" s="89">
        <f t="shared" si="13"/>
        <v>0</v>
      </c>
      <c r="CB18" s="89">
        <f t="shared" si="13"/>
        <v>0</v>
      </c>
      <c r="CC18" s="89">
        <f t="shared" si="13"/>
        <v>0</v>
      </c>
      <c r="CD18" s="89">
        <f t="shared" si="13"/>
        <v>0</v>
      </c>
      <c r="CE18" s="89">
        <f t="shared" si="13"/>
        <v>0</v>
      </c>
      <c r="CF18" s="89">
        <f t="shared" si="13"/>
        <v>0</v>
      </c>
      <c r="CG18" s="89">
        <f t="shared" si="13"/>
        <v>0</v>
      </c>
      <c r="CH18" s="89">
        <f t="shared" si="13"/>
        <v>0</v>
      </c>
      <c r="CI18" s="89">
        <f t="shared" si="13"/>
        <v>0</v>
      </c>
      <c r="CK18" s="89">
        <f t="shared" si="5"/>
        <v>0</v>
      </c>
    </row>
    <row r="19" spans="1:89" s="5" customFormat="1" ht="17.100000000000001" customHeight="1">
      <c r="A19" s="9"/>
      <c r="B19" s="12"/>
      <c r="C19" s="371" t="s">
        <v>217</v>
      </c>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5"/>
      <c r="AH19" s="485"/>
      <c r="AI19" s="485"/>
      <c r="AJ19" s="485"/>
      <c r="AK19" s="485"/>
      <c r="AL19" s="485"/>
      <c r="AM19" s="485"/>
      <c r="AN19" s="485"/>
      <c r="AO19" s="485"/>
      <c r="AP19" s="485"/>
      <c r="AQ19" s="496"/>
      <c r="AR19" s="469"/>
      <c r="AS19" s="472"/>
      <c r="AT19" s="6"/>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K19" s="89">
        <f>IF(AR19&lt;=AR18,0,100)</f>
        <v>0</v>
      </c>
    </row>
    <row r="20" spans="1:89" s="5" customFormat="1" ht="17.100000000000001" customHeight="1">
      <c r="A20" s="9"/>
      <c r="B20" s="12"/>
      <c r="C20" s="371" t="s">
        <v>218</v>
      </c>
      <c r="D20" s="485"/>
      <c r="E20" s="485"/>
      <c r="F20" s="485"/>
      <c r="G20" s="485"/>
      <c r="H20" s="485"/>
      <c r="I20" s="485"/>
      <c r="J20" s="485"/>
      <c r="K20" s="485"/>
      <c r="L20" s="485"/>
      <c r="M20" s="485"/>
      <c r="N20" s="485"/>
      <c r="O20" s="485"/>
      <c r="P20" s="485"/>
      <c r="Q20" s="485"/>
      <c r="R20" s="485"/>
      <c r="S20" s="485"/>
      <c r="T20" s="485"/>
      <c r="U20" s="485"/>
      <c r="V20" s="485"/>
      <c r="W20" s="485"/>
      <c r="X20" s="485"/>
      <c r="Y20" s="485"/>
      <c r="Z20" s="485"/>
      <c r="AA20" s="485"/>
      <c r="AB20" s="485"/>
      <c r="AC20" s="485"/>
      <c r="AD20" s="485"/>
      <c r="AE20" s="485"/>
      <c r="AF20" s="485"/>
      <c r="AG20" s="485"/>
      <c r="AH20" s="485"/>
      <c r="AI20" s="485"/>
      <c r="AJ20" s="485"/>
      <c r="AK20" s="485"/>
      <c r="AL20" s="485"/>
      <c r="AM20" s="485"/>
      <c r="AN20" s="485"/>
      <c r="AO20" s="485"/>
      <c r="AP20" s="485"/>
      <c r="AQ20" s="485"/>
      <c r="AR20" s="469"/>
      <c r="AS20" s="472"/>
      <c r="AT20" s="6"/>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c r="CF20" s="89"/>
      <c r="CG20" s="89"/>
      <c r="CH20" s="89"/>
      <c r="CI20" s="89"/>
      <c r="CK20" s="89">
        <f>IF(AR20&lt;=AR18,0,100)</f>
        <v>0</v>
      </c>
    </row>
    <row r="21" spans="1:89" s="57" customFormat="1" ht="30" customHeight="1">
      <c r="B21" s="63"/>
      <c r="C21" s="464" t="s">
        <v>172</v>
      </c>
      <c r="D21" s="394"/>
      <c r="E21" s="394"/>
      <c r="F21" s="394"/>
      <c r="G21" s="394"/>
      <c r="H21" s="394"/>
      <c r="I21" s="394"/>
      <c r="J21" s="394"/>
      <c r="K21" s="394"/>
      <c r="L21" s="394"/>
      <c r="M21" s="394"/>
      <c r="N21" s="394"/>
      <c r="O21" s="394"/>
      <c r="P21" s="395"/>
      <c r="Q21" s="395"/>
      <c r="R21" s="395"/>
      <c r="S21" s="395"/>
      <c r="T21" s="395"/>
      <c r="U21" s="395"/>
      <c r="V21" s="395"/>
      <c r="W21" s="395"/>
      <c r="X21" s="395"/>
      <c r="Y21" s="401"/>
      <c r="Z21" s="401"/>
      <c r="AA21" s="402"/>
      <c r="AB21" s="402"/>
      <c r="AC21" s="402"/>
      <c r="AD21" s="402"/>
      <c r="AE21" s="402"/>
      <c r="AF21" s="402"/>
      <c r="AG21" s="402"/>
      <c r="AH21" s="402"/>
      <c r="AI21" s="402"/>
      <c r="AJ21" s="402"/>
      <c r="AK21" s="402"/>
      <c r="AL21" s="402"/>
      <c r="AM21" s="402"/>
      <c r="AN21" s="402"/>
      <c r="AO21" s="402"/>
      <c r="AP21" s="402"/>
      <c r="AQ21" s="402"/>
      <c r="AR21" s="403"/>
      <c r="AS21" s="277"/>
      <c r="AT21" s="10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K21" s="89"/>
    </row>
    <row r="22" spans="1:89" s="53" customFormat="1" ht="17.100000000000001" customHeight="1">
      <c r="B22" s="58"/>
      <c r="C22" s="457" t="s">
        <v>10</v>
      </c>
      <c r="D22" s="404"/>
      <c r="E22" s="404"/>
      <c r="F22" s="404"/>
      <c r="G22" s="404"/>
      <c r="H22" s="404"/>
      <c r="I22" s="404"/>
      <c r="J22" s="404"/>
      <c r="K22" s="404"/>
      <c r="L22" s="404"/>
      <c r="M22" s="405"/>
      <c r="N22" s="405"/>
      <c r="O22" s="405"/>
      <c r="P22" s="406"/>
      <c r="Q22" s="406"/>
      <c r="R22" s="406"/>
      <c r="S22" s="406"/>
      <c r="T22" s="406"/>
      <c r="U22" s="406"/>
      <c r="V22" s="406"/>
      <c r="W22" s="406"/>
      <c r="X22" s="406"/>
      <c r="Y22" s="407"/>
      <c r="Z22" s="407"/>
      <c r="AA22" s="408"/>
      <c r="AB22" s="408"/>
      <c r="AC22" s="408"/>
      <c r="AD22" s="408"/>
      <c r="AE22" s="408"/>
      <c r="AF22" s="408"/>
      <c r="AG22" s="408"/>
      <c r="AH22" s="408"/>
      <c r="AI22" s="408"/>
      <c r="AJ22" s="408"/>
      <c r="AK22" s="408"/>
      <c r="AL22" s="408"/>
      <c r="AM22" s="408"/>
      <c r="AN22" s="408"/>
      <c r="AO22" s="408"/>
      <c r="AP22" s="408"/>
      <c r="AQ22" s="408"/>
      <c r="AR22" s="399">
        <f t="shared" ref="AR22:AR31" si="14">+SUM(D22:AQ22)</f>
        <v>0</v>
      </c>
      <c r="AS22" s="282"/>
      <c r="AT22" s="59"/>
      <c r="AU22" s="89">
        <f t="shared" ref="AU22:BP22" si="15">+D22-SUM(D23:D24)</f>
        <v>0</v>
      </c>
      <c r="AV22" s="89">
        <f t="shared" si="15"/>
        <v>0</v>
      </c>
      <c r="AW22" s="89">
        <f t="shared" si="15"/>
        <v>0</v>
      </c>
      <c r="AX22" s="89">
        <f t="shared" si="15"/>
        <v>0</v>
      </c>
      <c r="AY22" s="89">
        <f t="shared" si="15"/>
        <v>0</v>
      </c>
      <c r="AZ22" s="89">
        <f t="shared" si="15"/>
        <v>0</v>
      </c>
      <c r="BA22" s="89">
        <f t="shared" si="15"/>
        <v>0</v>
      </c>
      <c r="BB22" s="89">
        <f t="shared" si="15"/>
        <v>0</v>
      </c>
      <c r="BC22" s="89">
        <f t="shared" si="15"/>
        <v>0</v>
      </c>
      <c r="BD22" s="89">
        <f t="shared" si="15"/>
        <v>0</v>
      </c>
      <c r="BE22" s="89">
        <f t="shared" si="15"/>
        <v>0</v>
      </c>
      <c r="BF22" s="89">
        <f t="shared" si="15"/>
        <v>0</v>
      </c>
      <c r="BG22" s="89">
        <f t="shared" si="15"/>
        <v>0</v>
      </c>
      <c r="BH22" s="89">
        <f t="shared" si="15"/>
        <v>0</v>
      </c>
      <c r="BI22" s="89">
        <f t="shared" si="15"/>
        <v>0</v>
      </c>
      <c r="BJ22" s="89">
        <f t="shared" si="15"/>
        <v>0</v>
      </c>
      <c r="BK22" s="89">
        <f t="shared" si="15"/>
        <v>0</v>
      </c>
      <c r="BL22" s="89">
        <f t="shared" si="15"/>
        <v>0</v>
      </c>
      <c r="BM22" s="89">
        <f t="shared" si="15"/>
        <v>0</v>
      </c>
      <c r="BN22" s="89">
        <f t="shared" si="15"/>
        <v>0</v>
      </c>
      <c r="BO22" s="89">
        <f t="shared" si="15"/>
        <v>0</v>
      </c>
      <c r="BP22" s="89">
        <f t="shared" si="15"/>
        <v>0</v>
      </c>
      <c r="BQ22" s="89">
        <f t="shared" ref="BQ22:CI22" si="16">+Z22-SUM(Z23:Z24)</f>
        <v>0</v>
      </c>
      <c r="BR22" s="89">
        <f t="shared" si="16"/>
        <v>0</v>
      </c>
      <c r="BS22" s="89">
        <f t="shared" si="16"/>
        <v>0</v>
      </c>
      <c r="BT22" s="89">
        <f t="shared" si="16"/>
        <v>0</v>
      </c>
      <c r="BU22" s="89">
        <f t="shared" si="16"/>
        <v>0</v>
      </c>
      <c r="BV22" s="89">
        <f t="shared" si="16"/>
        <v>0</v>
      </c>
      <c r="BW22" s="89">
        <f t="shared" si="16"/>
        <v>0</v>
      </c>
      <c r="BX22" s="89">
        <f t="shared" si="16"/>
        <v>0</v>
      </c>
      <c r="BY22" s="89">
        <f t="shared" si="16"/>
        <v>0</v>
      </c>
      <c r="BZ22" s="89">
        <f t="shared" si="16"/>
        <v>0</v>
      </c>
      <c r="CA22" s="89">
        <f t="shared" si="16"/>
        <v>0</v>
      </c>
      <c r="CB22" s="89">
        <f t="shared" si="16"/>
        <v>0</v>
      </c>
      <c r="CC22" s="89">
        <f t="shared" si="16"/>
        <v>0</v>
      </c>
      <c r="CD22" s="89">
        <f t="shared" si="16"/>
        <v>0</v>
      </c>
      <c r="CE22" s="89">
        <f t="shared" si="16"/>
        <v>0</v>
      </c>
      <c r="CF22" s="89">
        <f t="shared" si="16"/>
        <v>0</v>
      </c>
      <c r="CG22" s="89">
        <f t="shared" si="16"/>
        <v>0</v>
      </c>
      <c r="CH22" s="89">
        <f t="shared" si="16"/>
        <v>0</v>
      </c>
      <c r="CI22" s="89">
        <f t="shared" si="16"/>
        <v>0</v>
      </c>
      <c r="CK22" s="89">
        <f t="shared" ref="CK22:CK31" si="17">+AR22-SUM(D22:AQ22)</f>
        <v>0</v>
      </c>
    </row>
    <row r="23" spans="1:89" s="53" customFormat="1" ht="17.100000000000001" customHeight="1">
      <c r="B23" s="61"/>
      <c r="C23" s="458" t="s">
        <v>52</v>
      </c>
      <c r="D23" s="404"/>
      <c r="E23" s="404"/>
      <c r="F23" s="404"/>
      <c r="G23" s="404"/>
      <c r="H23" s="404"/>
      <c r="I23" s="404"/>
      <c r="J23" s="404"/>
      <c r="K23" s="404"/>
      <c r="L23" s="404"/>
      <c r="M23" s="405"/>
      <c r="N23" s="405"/>
      <c r="O23" s="405"/>
      <c r="P23" s="406"/>
      <c r="Q23" s="406"/>
      <c r="R23" s="406"/>
      <c r="S23" s="406"/>
      <c r="T23" s="406"/>
      <c r="U23" s="406"/>
      <c r="V23" s="406"/>
      <c r="W23" s="406"/>
      <c r="X23" s="406"/>
      <c r="Y23" s="407"/>
      <c r="Z23" s="407"/>
      <c r="AA23" s="408"/>
      <c r="AB23" s="408"/>
      <c r="AC23" s="408"/>
      <c r="AD23" s="408"/>
      <c r="AE23" s="408"/>
      <c r="AF23" s="408"/>
      <c r="AG23" s="408"/>
      <c r="AH23" s="408"/>
      <c r="AI23" s="408"/>
      <c r="AJ23" s="408"/>
      <c r="AK23" s="408"/>
      <c r="AL23" s="408"/>
      <c r="AM23" s="408"/>
      <c r="AN23" s="408"/>
      <c r="AO23" s="408"/>
      <c r="AP23" s="408"/>
      <c r="AQ23" s="408"/>
      <c r="AR23" s="399">
        <f t="shared" si="14"/>
        <v>0</v>
      </c>
      <c r="AS23" s="282"/>
      <c r="AT23" s="5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K23" s="89">
        <f t="shared" si="17"/>
        <v>0</v>
      </c>
    </row>
    <row r="24" spans="1:89" s="53" customFormat="1" ht="17.100000000000001" customHeight="1">
      <c r="B24" s="61"/>
      <c r="C24" s="458" t="s">
        <v>53</v>
      </c>
      <c r="D24" s="404"/>
      <c r="E24" s="404"/>
      <c r="F24" s="404"/>
      <c r="G24" s="404"/>
      <c r="H24" s="404"/>
      <c r="I24" s="404"/>
      <c r="J24" s="404"/>
      <c r="K24" s="404"/>
      <c r="L24" s="404"/>
      <c r="M24" s="405"/>
      <c r="N24" s="405"/>
      <c r="O24" s="405"/>
      <c r="P24" s="406"/>
      <c r="Q24" s="406"/>
      <c r="R24" s="406"/>
      <c r="S24" s="406"/>
      <c r="T24" s="406"/>
      <c r="U24" s="406"/>
      <c r="V24" s="406"/>
      <c r="W24" s="406"/>
      <c r="X24" s="406"/>
      <c r="Y24" s="407"/>
      <c r="Z24" s="407"/>
      <c r="AA24" s="408"/>
      <c r="AB24" s="408"/>
      <c r="AC24" s="408"/>
      <c r="AD24" s="408"/>
      <c r="AE24" s="408"/>
      <c r="AF24" s="408"/>
      <c r="AG24" s="408"/>
      <c r="AH24" s="408"/>
      <c r="AI24" s="408"/>
      <c r="AJ24" s="408"/>
      <c r="AK24" s="408"/>
      <c r="AL24" s="408"/>
      <c r="AM24" s="408"/>
      <c r="AN24" s="408"/>
      <c r="AO24" s="408"/>
      <c r="AP24" s="408"/>
      <c r="AQ24" s="408"/>
      <c r="AR24" s="399">
        <f t="shared" si="14"/>
        <v>0</v>
      </c>
      <c r="AS24" s="282"/>
      <c r="AT24" s="5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K24" s="89">
        <f t="shared" si="17"/>
        <v>0</v>
      </c>
    </row>
    <row r="25" spans="1:89" s="5" customFormat="1" ht="17.100000000000001" customHeight="1">
      <c r="A25" s="9"/>
      <c r="B25" s="12"/>
      <c r="C25" s="467" t="s">
        <v>11</v>
      </c>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c r="AM25" s="404"/>
      <c r="AN25" s="404"/>
      <c r="AO25" s="404"/>
      <c r="AP25" s="404"/>
      <c r="AQ25" s="404"/>
      <c r="AR25" s="399">
        <f t="shared" si="14"/>
        <v>0</v>
      </c>
      <c r="AS25" s="290"/>
      <c r="AT25" s="6"/>
      <c r="AU25" s="89">
        <f t="shared" ref="AU25:BP25" si="18">+D25-SUM(D26:D27)</f>
        <v>0</v>
      </c>
      <c r="AV25" s="89">
        <f t="shared" si="18"/>
        <v>0</v>
      </c>
      <c r="AW25" s="89">
        <f t="shared" si="18"/>
        <v>0</v>
      </c>
      <c r="AX25" s="89">
        <f t="shared" si="18"/>
        <v>0</v>
      </c>
      <c r="AY25" s="89">
        <f t="shared" si="18"/>
        <v>0</v>
      </c>
      <c r="AZ25" s="89">
        <f t="shared" si="18"/>
        <v>0</v>
      </c>
      <c r="BA25" s="89">
        <f t="shared" si="18"/>
        <v>0</v>
      </c>
      <c r="BB25" s="89">
        <f t="shared" si="18"/>
        <v>0</v>
      </c>
      <c r="BC25" s="89">
        <f t="shared" si="18"/>
        <v>0</v>
      </c>
      <c r="BD25" s="89">
        <f t="shared" si="18"/>
        <v>0</v>
      </c>
      <c r="BE25" s="89">
        <f t="shared" si="18"/>
        <v>0</v>
      </c>
      <c r="BF25" s="89">
        <f t="shared" si="18"/>
        <v>0</v>
      </c>
      <c r="BG25" s="89">
        <f t="shared" si="18"/>
        <v>0</v>
      </c>
      <c r="BH25" s="89">
        <f t="shared" si="18"/>
        <v>0</v>
      </c>
      <c r="BI25" s="89">
        <f t="shared" si="18"/>
        <v>0</v>
      </c>
      <c r="BJ25" s="89">
        <f t="shared" si="18"/>
        <v>0</v>
      </c>
      <c r="BK25" s="89">
        <f t="shared" si="18"/>
        <v>0</v>
      </c>
      <c r="BL25" s="89">
        <f t="shared" si="18"/>
        <v>0</v>
      </c>
      <c r="BM25" s="89">
        <f t="shared" si="18"/>
        <v>0</v>
      </c>
      <c r="BN25" s="89">
        <f t="shared" si="18"/>
        <v>0</v>
      </c>
      <c r="BO25" s="89">
        <f t="shared" si="18"/>
        <v>0</v>
      </c>
      <c r="BP25" s="89">
        <f t="shared" si="18"/>
        <v>0</v>
      </c>
      <c r="BQ25" s="89">
        <f t="shared" ref="BQ25:CI25" si="19">+Z25-SUM(Z26:Z27)</f>
        <v>0</v>
      </c>
      <c r="BR25" s="89">
        <f t="shared" si="19"/>
        <v>0</v>
      </c>
      <c r="BS25" s="89">
        <f t="shared" si="19"/>
        <v>0</v>
      </c>
      <c r="BT25" s="89">
        <f t="shared" si="19"/>
        <v>0</v>
      </c>
      <c r="BU25" s="89">
        <f t="shared" si="19"/>
        <v>0</v>
      </c>
      <c r="BV25" s="89">
        <f t="shared" si="19"/>
        <v>0</v>
      </c>
      <c r="BW25" s="89">
        <f t="shared" si="19"/>
        <v>0</v>
      </c>
      <c r="BX25" s="89">
        <f t="shared" si="19"/>
        <v>0</v>
      </c>
      <c r="BY25" s="89">
        <f t="shared" si="19"/>
        <v>0</v>
      </c>
      <c r="BZ25" s="89">
        <f t="shared" si="19"/>
        <v>0</v>
      </c>
      <c r="CA25" s="89">
        <f t="shared" si="19"/>
        <v>0</v>
      </c>
      <c r="CB25" s="89">
        <f t="shared" si="19"/>
        <v>0</v>
      </c>
      <c r="CC25" s="89">
        <f t="shared" si="19"/>
        <v>0</v>
      </c>
      <c r="CD25" s="89">
        <f t="shared" si="19"/>
        <v>0</v>
      </c>
      <c r="CE25" s="89">
        <f t="shared" si="19"/>
        <v>0</v>
      </c>
      <c r="CF25" s="89">
        <f t="shared" si="19"/>
        <v>0</v>
      </c>
      <c r="CG25" s="89">
        <f t="shared" si="19"/>
        <v>0</v>
      </c>
      <c r="CH25" s="89">
        <f t="shared" si="19"/>
        <v>0</v>
      </c>
      <c r="CI25" s="89">
        <f t="shared" si="19"/>
        <v>0</v>
      </c>
      <c r="CK25" s="89">
        <f t="shared" si="17"/>
        <v>0</v>
      </c>
    </row>
    <row r="26" spans="1:89" s="53" customFormat="1" ht="17.100000000000001" customHeight="1">
      <c r="B26" s="61"/>
      <c r="C26" s="458" t="s">
        <v>52</v>
      </c>
      <c r="D26" s="404"/>
      <c r="E26" s="404"/>
      <c r="F26" s="404"/>
      <c r="G26" s="404"/>
      <c r="H26" s="404"/>
      <c r="I26" s="404"/>
      <c r="J26" s="404"/>
      <c r="K26" s="404"/>
      <c r="L26" s="404"/>
      <c r="M26" s="405"/>
      <c r="N26" s="405"/>
      <c r="O26" s="405"/>
      <c r="P26" s="406"/>
      <c r="Q26" s="406"/>
      <c r="R26" s="406"/>
      <c r="S26" s="406"/>
      <c r="T26" s="406"/>
      <c r="U26" s="406"/>
      <c r="V26" s="406"/>
      <c r="W26" s="406"/>
      <c r="X26" s="406"/>
      <c r="Y26" s="407"/>
      <c r="Z26" s="407"/>
      <c r="AA26" s="408"/>
      <c r="AB26" s="408"/>
      <c r="AC26" s="408"/>
      <c r="AD26" s="408"/>
      <c r="AE26" s="408"/>
      <c r="AF26" s="408"/>
      <c r="AG26" s="408"/>
      <c r="AH26" s="408"/>
      <c r="AI26" s="408"/>
      <c r="AJ26" s="408"/>
      <c r="AK26" s="408"/>
      <c r="AL26" s="408"/>
      <c r="AM26" s="408"/>
      <c r="AN26" s="408"/>
      <c r="AO26" s="408"/>
      <c r="AP26" s="408"/>
      <c r="AQ26" s="408"/>
      <c r="AR26" s="399">
        <f t="shared" si="14"/>
        <v>0</v>
      </c>
      <c r="AS26" s="282"/>
      <c r="AT26" s="5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K26" s="89">
        <f t="shared" si="17"/>
        <v>0</v>
      </c>
    </row>
    <row r="27" spans="1:89" s="53" customFormat="1" ht="17.100000000000001" customHeight="1">
      <c r="B27" s="61"/>
      <c r="C27" s="458" t="s">
        <v>53</v>
      </c>
      <c r="D27" s="404"/>
      <c r="E27" s="404"/>
      <c r="F27" s="404"/>
      <c r="G27" s="404"/>
      <c r="H27" s="404"/>
      <c r="I27" s="404"/>
      <c r="J27" s="404"/>
      <c r="K27" s="404"/>
      <c r="L27" s="404"/>
      <c r="M27" s="405"/>
      <c r="N27" s="405"/>
      <c r="O27" s="405"/>
      <c r="P27" s="406"/>
      <c r="Q27" s="406"/>
      <c r="R27" s="406"/>
      <c r="S27" s="406"/>
      <c r="T27" s="406"/>
      <c r="U27" s="406"/>
      <c r="V27" s="406"/>
      <c r="W27" s="406"/>
      <c r="X27" s="406"/>
      <c r="Y27" s="407"/>
      <c r="Z27" s="407"/>
      <c r="AA27" s="408"/>
      <c r="AB27" s="408"/>
      <c r="AC27" s="408"/>
      <c r="AD27" s="408"/>
      <c r="AE27" s="408"/>
      <c r="AF27" s="408"/>
      <c r="AG27" s="408"/>
      <c r="AH27" s="408"/>
      <c r="AI27" s="408"/>
      <c r="AJ27" s="408"/>
      <c r="AK27" s="408"/>
      <c r="AL27" s="408"/>
      <c r="AM27" s="408"/>
      <c r="AN27" s="408"/>
      <c r="AO27" s="408"/>
      <c r="AP27" s="408"/>
      <c r="AQ27" s="408"/>
      <c r="AR27" s="399">
        <f t="shared" si="14"/>
        <v>0</v>
      </c>
      <c r="AS27" s="282"/>
      <c r="AT27" s="5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K27" s="89">
        <f t="shared" si="17"/>
        <v>0</v>
      </c>
    </row>
    <row r="28" spans="1:89" s="5" customFormat="1" ht="17.100000000000001" customHeight="1">
      <c r="A28" s="9"/>
      <c r="B28" s="12"/>
      <c r="C28" s="467" t="s">
        <v>12</v>
      </c>
      <c r="D28" s="404"/>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399">
        <f t="shared" si="14"/>
        <v>0</v>
      </c>
      <c r="AS28" s="290"/>
      <c r="AT28" s="6"/>
      <c r="AU28" s="89">
        <f t="shared" ref="AU28:BP28" si="20">+D28-SUM(D29:D30)</f>
        <v>0</v>
      </c>
      <c r="AV28" s="89">
        <f t="shared" si="20"/>
        <v>0</v>
      </c>
      <c r="AW28" s="89">
        <f t="shared" si="20"/>
        <v>0</v>
      </c>
      <c r="AX28" s="89">
        <f t="shared" si="20"/>
        <v>0</v>
      </c>
      <c r="AY28" s="89">
        <f t="shared" si="20"/>
        <v>0</v>
      </c>
      <c r="AZ28" s="89">
        <f t="shared" si="20"/>
        <v>0</v>
      </c>
      <c r="BA28" s="89">
        <f t="shared" si="20"/>
        <v>0</v>
      </c>
      <c r="BB28" s="89">
        <f t="shared" si="20"/>
        <v>0</v>
      </c>
      <c r="BC28" s="89">
        <f t="shared" si="20"/>
        <v>0</v>
      </c>
      <c r="BD28" s="89">
        <f t="shared" si="20"/>
        <v>0</v>
      </c>
      <c r="BE28" s="89">
        <f t="shared" si="20"/>
        <v>0</v>
      </c>
      <c r="BF28" s="89">
        <f t="shared" si="20"/>
        <v>0</v>
      </c>
      <c r="BG28" s="89">
        <f t="shared" si="20"/>
        <v>0</v>
      </c>
      <c r="BH28" s="89">
        <f t="shared" si="20"/>
        <v>0</v>
      </c>
      <c r="BI28" s="89">
        <f t="shared" si="20"/>
        <v>0</v>
      </c>
      <c r="BJ28" s="89">
        <f t="shared" si="20"/>
        <v>0</v>
      </c>
      <c r="BK28" s="89">
        <f t="shared" si="20"/>
        <v>0</v>
      </c>
      <c r="BL28" s="89">
        <f t="shared" si="20"/>
        <v>0</v>
      </c>
      <c r="BM28" s="89">
        <f t="shared" si="20"/>
        <v>0</v>
      </c>
      <c r="BN28" s="89">
        <f t="shared" si="20"/>
        <v>0</v>
      </c>
      <c r="BO28" s="89">
        <f t="shared" si="20"/>
        <v>0</v>
      </c>
      <c r="BP28" s="89">
        <f t="shared" si="20"/>
        <v>0</v>
      </c>
      <c r="BQ28" s="89">
        <f t="shared" ref="BQ28:CI28" si="21">+Z28-SUM(Z29:Z30)</f>
        <v>0</v>
      </c>
      <c r="BR28" s="89">
        <f t="shared" si="21"/>
        <v>0</v>
      </c>
      <c r="BS28" s="89">
        <f t="shared" si="21"/>
        <v>0</v>
      </c>
      <c r="BT28" s="89">
        <f t="shared" si="21"/>
        <v>0</v>
      </c>
      <c r="BU28" s="89">
        <f t="shared" si="21"/>
        <v>0</v>
      </c>
      <c r="BV28" s="89">
        <f t="shared" si="21"/>
        <v>0</v>
      </c>
      <c r="BW28" s="89">
        <f t="shared" si="21"/>
        <v>0</v>
      </c>
      <c r="BX28" s="89">
        <f t="shared" si="21"/>
        <v>0</v>
      </c>
      <c r="BY28" s="89">
        <f t="shared" si="21"/>
        <v>0</v>
      </c>
      <c r="BZ28" s="89">
        <f t="shared" si="21"/>
        <v>0</v>
      </c>
      <c r="CA28" s="89">
        <f t="shared" si="21"/>
        <v>0</v>
      </c>
      <c r="CB28" s="89">
        <f t="shared" si="21"/>
        <v>0</v>
      </c>
      <c r="CC28" s="89">
        <f t="shared" si="21"/>
        <v>0</v>
      </c>
      <c r="CD28" s="89">
        <f t="shared" si="21"/>
        <v>0</v>
      </c>
      <c r="CE28" s="89">
        <f t="shared" si="21"/>
        <v>0</v>
      </c>
      <c r="CF28" s="89">
        <f t="shared" si="21"/>
        <v>0</v>
      </c>
      <c r="CG28" s="89">
        <f t="shared" si="21"/>
        <v>0</v>
      </c>
      <c r="CH28" s="89">
        <f t="shared" si="21"/>
        <v>0</v>
      </c>
      <c r="CI28" s="89">
        <f t="shared" si="21"/>
        <v>0</v>
      </c>
      <c r="CK28" s="89">
        <f t="shared" si="17"/>
        <v>0</v>
      </c>
    </row>
    <row r="29" spans="1:89" s="53" customFormat="1" ht="17.100000000000001" customHeight="1">
      <c r="B29" s="61"/>
      <c r="C29" s="458" t="s">
        <v>52</v>
      </c>
      <c r="D29" s="404"/>
      <c r="E29" s="404"/>
      <c r="F29" s="404"/>
      <c r="G29" s="404"/>
      <c r="H29" s="404"/>
      <c r="I29" s="404"/>
      <c r="J29" s="404"/>
      <c r="K29" s="404"/>
      <c r="L29" s="404"/>
      <c r="M29" s="405"/>
      <c r="N29" s="405"/>
      <c r="O29" s="405"/>
      <c r="P29" s="406"/>
      <c r="Q29" s="406"/>
      <c r="R29" s="406"/>
      <c r="S29" s="406"/>
      <c r="T29" s="406"/>
      <c r="U29" s="406"/>
      <c r="V29" s="406"/>
      <c r="W29" s="406"/>
      <c r="X29" s="406"/>
      <c r="Y29" s="407"/>
      <c r="Z29" s="407"/>
      <c r="AA29" s="408"/>
      <c r="AB29" s="408"/>
      <c r="AC29" s="408"/>
      <c r="AD29" s="408"/>
      <c r="AE29" s="408"/>
      <c r="AF29" s="408"/>
      <c r="AG29" s="408"/>
      <c r="AH29" s="408"/>
      <c r="AI29" s="408"/>
      <c r="AJ29" s="408"/>
      <c r="AK29" s="408"/>
      <c r="AL29" s="408"/>
      <c r="AM29" s="408"/>
      <c r="AN29" s="408"/>
      <c r="AO29" s="408"/>
      <c r="AP29" s="408"/>
      <c r="AQ29" s="408"/>
      <c r="AR29" s="399">
        <f t="shared" si="14"/>
        <v>0</v>
      </c>
      <c r="AS29" s="282"/>
      <c r="AT29" s="5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K29" s="89">
        <f t="shared" si="17"/>
        <v>0</v>
      </c>
    </row>
    <row r="30" spans="1:89" s="53" customFormat="1" ht="17.100000000000001" customHeight="1">
      <c r="B30" s="61"/>
      <c r="C30" s="458" t="s">
        <v>53</v>
      </c>
      <c r="D30" s="404"/>
      <c r="E30" s="404"/>
      <c r="F30" s="404"/>
      <c r="G30" s="404"/>
      <c r="H30" s="404"/>
      <c r="I30" s="404"/>
      <c r="J30" s="404"/>
      <c r="K30" s="404"/>
      <c r="L30" s="404"/>
      <c r="M30" s="405"/>
      <c r="N30" s="405"/>
      <c r="O30" s="405"/>
      <c r="P30" s="406"/>
      <c r="Q30" s="406"/>
      <c r="R30" s="406"/>
      <c r="S30" s="406"/>
      <c r="T30" s="406"/>
      <c r="U30" s="406"/>
      <c r="V30" s="406"/>
      <c r="W30" s="406"/>
      <c r="X30" s="406"/>
      <c r="Y30" s="407"/>
      <c r="Z30" s="407"/>
      <c r="AA30" s="408"/>
      <c r="AB30" s="408"/>
      <c r="AC30" s="408"/>
      <c r="AD30" s="408"/>
      <c r="AE30" s="408"/>
      <c r="AF30" s="408"/>
      <c r="AG30" s="408"/>
      <c r="AH30" s="408"/>
      <c r="AI30" s="408"/>
      <c r="AJ30" s="408"/>
      <c r="AK30" s="408"/>
      <c r="AL30" s="408"/>
      <c r="AM30" s="408"/>
      <c r="AN30" s="408"/>
      <c r="AO30" s="408"/>
      <c r="AP30" s="408"/>
      <c r="AQ30" s="408"/>
      <c r="AR30" s="399">
        <f t="shared" si="14"/>
        <v>0</v>
      </c>
      <c r="AS30" s="282"/>
      <c r="AT30" s="5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K30" s="89">
        <f t="shared" si="17"/>
        <v>0</v>
      </c>
    </row>
    <row r="31" spans="1:89" s="6" customFormat="1" ht="17.100000000000001" customHeight="1">
      <c r="A31" s="9"/>
      <c r="B31" s="12"/>
      <c r="C31" s="467" t="s">
        <v>173</v>
      </c>
      <c r="D31" s="400">
        <f t="shared" ref="D31:AQ31" si="22">+SUM(D28,D25,D22)</f>
        <v>0</v>
      </c>
      <c r="E31" s="400">
        <f t="shared" ref="E31" si="23">+SUM(E28,E25,E22)</f>
        <v>0</v>
      </c>
      <c r="F31" s="400">
        <f t="shared" si="22"/>
        <v>0</v>
      </c>
      <c r="G31" s="400">
        <f t="shared" si="22"/>
        <v>0</v>
      </c>
      <c r="H31" s="400">
        <f t="shared" si="22"/>
        <v>0</v>
      </c>
      <c r="I31" s="400">
        <f t="shared" si="22"/>
        <v>0</v>
      </c>
      <c r="J31" s="400">
        <f t="shared" si="22"/>
        <v>0</v>
      </c>
      <c r="K31" s="400">
        <f t="shared" si="22"/>
        <v>0</v>
      </c>
      <c r="L31" s="400">
        <f t="shared" si="22"/>
        <v>0</v>
      </c>
      <c r="M31" s="400">
        <f t="shared" si="22"/>
        <v>0</v>
      </c>
      <c r="N31" s="400">
        <f t="shared" si="22"/>
        <v>0</v>
      </c>
      <c r="O31" s="400">
        <f t="shared" si="22"/>
        <v>0</v>
      </c>
      <c r="P31" s="400">
        <f t="shared" si="22"/>
        <v>0</v>
      </c>
      <c r="Q31" s="400">
        <f t="shared" si="22"/>
        <v>0</v>
      </c>
      <c r="R31" s="400">
        <f t="shared" si="22"/>
        <v>0</v>
      </c>
      <c r="S31" s="400">
        <f t="shared" si="22"/>
        <v>0</v>
      </c>
      <c r="T31" s="400">
        <f t="shared" si="22"/>
        <v>0</v>
      </c>
      <c r="U31" s="400">
        <f t="shared" si="22"/>
        <v>0</v>
      </c>
      <c r="V31" s="400">
        <f t="shared" si="22"/>
        <v>0</v>
      </c>
      <c r="W31" s="400">
        <f t="shared" si="22"/>
        <v>0</v>
      </c>
      <c r="X31" s="400">
        <f t="shared" si="22"/>
        <v>0</v>
      </c>
      <c r="Y31" s="400">
        <f t="shared" si="22"/>
        <v>0</v>
      </c>
      <c r="Z31" s="400">
        <f t="shared" si="22"/>
        <v>0</v>
      </c>
      <c r="AA31" s="400">
        <f t="shared" si="22"/>
        <v>0</v>
      </c>
      <c r="AB31" s="400">
        <f t="shared" si="22"/>
        <v>0</v>
      </c>
      <c r="AC31" s="400">
        <f t="shared" si="22"/>
        <v>0</v>
      </c>
      <c r="AD31" s="400">
        <f t="shared" si="22"/>
        <v>0</v>
      </c>
      <c r="AE31" s="400">
        <f t="shared" si="22"/>
        <v>0</v>
      </c>
      <c r="AF31" s="400">
        <f t="shared" si="22"/>
        <v>0</v>
      </c>
      <c r="AG31" s="400">
        <f t="shared" si="22"/>
        <v>0</v>
      </c>
      <c r="AH31" s="400">
        <f t="shared" si="22"/>
        <v>0</v>
      </c>
      <c r="AI31" s="400">
        <f t="shared" si="22"/>
        <v>0</v>
      </c>
      <c r="AJ31" s="400">
        <f t="shared" si="22"/>
        <v>0</v>
      </c>
      <c r="AK31" s="400">
        <f t="shared" si="22"/>
        <v>0</v>
      </c>
      <c r="AL31" s="400">
        <f t="shared" si="22"/>
        <v>0</v>
      </c>
      <c r="AM31" s="400">
        <f t="shared" si="22"/>
        <v>0</v>
      </c>
      <c r="AN31" s="400">
        <f t="shared" si="22"/>
        <v>0</v>
      </c>
      <c r="AO31" s="400">
        <f t="shared" si="22"/>
        <v>0</v>
      </c>
      <c r="AP31" s="400">
        <f t="shared" si="22"/>
        <v>0</v>
      </c>
      <c r="AQ31" s="400">
        <f t="shared" si="22"/>
        <v>0</v>
      </c>
      <c r="AR31" s="399">
        <f t="shared" si="14"/>
        <v>0</v>
      </c>
      <c r="AS31" s="290"/>
      <c r="AU31" s="89">
        <f t="shared" ref="AU31:BP31" si="24">+D31-D22-D25-D28</f>
        <v>0</v>
      </c>
      <c r="AV31" s="89">
        <f t="shared" si="24"/>
        <v>0</v>
      </c>
      <c r="AW31" s="89">
        <f t="shared" si="24"/>
        <v>0</v>
      </c>
      <c r="AX31" s="89">
        <f t="shared" si="24"/>
        <v>0</v>
      </c>
      <c r="AY31" s="89">
        <f t="shared" si="24"/>
        <v>0</v>
      </c>
      <c r="AZ31" s="89">
        <f t="shared" si="24"/>
        <v>0</v>
      </c>
      <c r="BA31" s="89">
        <f t="shared" si="24"/>
        <v>0</v>
      </c>
      <c r="BB31" s="89">
        <f t="shared" si="24"/>
        <v>0</v>
      </c>
      <c r="BC31" s="89">
        <f t="shared" si="24"/>
        <v>0</v>
      </c>
      <c r="BD31" s="89">
        <f t="shared" si="24"/>
        <v>0</v>
      </c>
      <c r="BE31" s="89">
        <f t="shared" si="24"/>
        <v>0</v>
      </c>
      <c r="BF31" s="89">
        <f t="shared" si="24"/>
        <v>0</v>
      </c>
      <c r="BG31" s="89">
        <f t="shared" si="24"/>
        <v>0</v>
      </c>
      <c r="BH31" s="89">
        <f t="shared" si="24"/>
        <v>0</v>
      </c>
      <c r="BI31" s="89">
        <f t="shared" si="24"/>
        <v>0</v>
      </c>
      <c r="BJ31" s="89">
        <f t="shared" si="24"/>
        <v>0</v>
      </c>
      <c r="BK31" s="89">
        <f t="shared" si="24"/>
        <v>0</v>
      </c>
      <c r="BL31" s="89">
        <f t="shared" si="24"/>
        <v>0</v>
      </c>
      <c r="BM31" s="89">
        <f t="shared" si="24"/>
        <v>0</v>
      </c>
      <c r="BN31" s="89">
        <f t="shared" si="24"/>
        <v>0</v>
      </c>
      <c r="BO31" s="89">
        <f t="shared" si="24"/>
        <v>0</v>
      </c>
      <c r="BP31" s="89">
        <f t="shared" si="24"/>
        <v>0</v>
      </c>
      <c r="BQ31" s="89">
        <f t="shared" ref="BQ31:CI31" si="25">+Z31-Z22-Z25-Z28</f>
        <v>0</v>
      </c>
      <c r="BR31" s="89">
        <f t="shared" si="25"/>
        <v>0</v>
      </c>
      <c r="BS31" s="89">
        <f t="shared" si="25"/>
        <v>0</v>
      </c>
      <c r="BT31" s="89">
        <f t="shared" si="25"/>
        <v>0</v>
      </c>
      <c r="BU31" s="89">
        <f t="shared" si="25"/>
        <v>0</v>
      </c>
      <c r="BV31" s="89">
        <f t="shared" si="25"/>
        <v>0</v>
      </c>
      <c r="BW31" s="89">
        <f t="shared" si="25"/>
        <v>0</v>
      </c>
      <c r="BX31" s="89">
        <f t="shared" si="25"/>
        <v>0</v>
      </c>
      <c r="BY31" s="89">
        <f t="shared" si="25"/>
        <v>0</v>
      </c>
      <c r="BZ31" s="89">
        <f t="shared" si="25"/>
        <v>0</v>
      </c>
      <c r="CA31" s="89">
        <f t="shared" si="25"/>
        <v>0</v>
      </c>
      <c r="CB31" s="89">
        <f t="shared" si="25"/>
        <v>0</v>
      </c>
      <c r="CC31" s="89">
        <f t="shared" si="25"/>
        <v>0</v>
      </c>
      <c r="CD31" s="89">
        <f t="shared" si="25"/>
        <v>0</v>
      </c>
      <c r="CE31" s="89">
        <f t="shared" si="25"/>
        <v>0</v>
      </c>
      <c r="CF31" s="89">
        <f t="shared" si="25"/>
        <v>0</v>
      </c>
      <c r="CG31" s="89">
        <f t="shared" si="25"/>
        <v>0</v>
      </c>
      <c r="CH31" s="89">
        <f t="shared" si="25"/>
        <v>0</v>
      </c>
      <c r="CI31" s="89">
        <f t="shared" si="25"/>
        <v>0</v>
      </c>
      <c r="CK31" s="89">
        <f t="shared" si="17"/>
        <v>0</v>
      </c>
    </row>
    <row r="32" spans="1:89" s="5" customFormat="1" ht="17.100000000000001" customHeight="1">
      <c r="A32" s="9"/>
      <c r="B32" s="12"/>
      <c r="C32" s="371" t="s">
        <v>217</v>
      </c>
      <c r="D32" s="485"/>
      <c r="E32" s="485"/>
      <c r="F32" s="485"/>
      <c r="G32" s="485"/>
      <c r="H32" s="485"/>
      <c r="I32" s="485"/>
      <c r="J32" s="485"/>
      <c r="K32" s="485"/>
      <c r="L32" s="485"/>
      <c r="M32" s="485"/>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5"/>
      <c r="AL32" s="485"/>
      <c r="AM32" s="485"/>
      <c r="AN32" s="485"/>
      <c r="AO32" s="485"/>
      <c r="AP32" s="485"/>
      <c r="AQ32" s="496"/>
      <c r="AR32" s="469"/>
      <c r="AS32" s="472"/>
      <c r="AT32" s="6"/>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K32" s="89">
        <f>IF(AR32&lt;=AR31,0,100)</f>
        <v>0</v>
      </c>
    </row>
    <row r="33" spans="1:89" s="5" customFormat="1" ht="17.100000000000001" customHeight="1">
      <c r="A33" s="9"/>
      <c r="B33" s="12"/>
      <c r="C33" s="371" t="s">
        <v>218</v>
      </c>
      <c r="D33" s="485"/>
      <c r="E33" s="485"/>
      <c r="F33" s="485"/>
      <c r="G33" s="485"/>
      <c r="H33" s="485"/>
      <c r="I33" s="485"/>
      <c r="J33" s="485"/>
      <c r="K33" s="485"/>
      <c r="L33" s="485"/>
      <c r="M33" s="485"/>
      <c r="N33" s="485"/>
      <c r="O33" s="485"/>
      <c r="P33" s="485"/>
      <c r="Q33" s="485"/>
      <c r="R33" s="485"/>
      <c r="S33" s="485"/>
      <c r="T33" s="485"/>
      <c r="U33" s="485"/>
      <c r="V33" s="485"/>
      <c r="W33" s="485"/>
      <c r="X33" s="485"/>
      <c r="Y33" s="485"/>
      <c r="Z33" s="485"/>
      <c r="AA33" s="485"/>
      <c r="AB33" s="485"/>
      <c r="AC33" s="485"/>
      <c r="AD33" s="485"/>
      <c r="AE33" s="485"/>
      <c r="AF33" s="485"/>
      <c r="AG33" s="485"/>
      <c r="AH33" s="485"/>
      <c r="AI33" s="485"/>
      <c r="AJ33" s="485"/>
      <c r="AK33" s="485"/>
      <c r="AL33" s="485"/>
      <c r="AM33" s="485"/>
      <c r="AN33" s="485"/>
      <c r="AO33" s="485"/>
      <c r="AP33" s="485"/>
      <c r="AQ33" s="485"/>
      <c r="AR33" s="469"/>
      <c r="AS33" s="472"/>
      <c r="AT33" s="6"/>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c r="CH33" s="89"/>
      <c r="CI33" s="89"/>
      <c r="CK33" s="89">
        <f>IF(AR33&lt;=AR31,0,100)</f>
        <v>0</v>
      </c>
    </row>
    <row r="34" spans="1:89" s="57" customFormat="1" ht="30" customHeight="1">
      <c r="B34" s="63"/>
      <c r="C34" s="464" t="s">
        <v>171</v>
      </c>
      <c r="D34" s="394"/>
      <c r="E34" s="394"/>
      <c r="F34" s="394"/>
      <c r="G34" s="394"/>
      <c r="H34" s="394"/>
      <c r="I34" s="394"/>
      <c r="J34" s="394"/>
      <c r="K34" s="394"/>
      <c r="L34" s="394"/>
      <c r="M34" s="394"/>
      <c r="N34" s="394"/>
      <c r="O34" s="394"/>
      <c r="P34" s="395"/>
      <c r="Q34" s="395"/>
      <c r="R34" s="395"/>
      <c r="S34" s="395"/>
      <c r="T34" s="395"/>
      <c r="U34" s="395"/>
      <c r="V34" s="395"/>
      <c r="W34" s="395"/>
      <c r="X34" s="395"/>
      <c r="Y34" s="401"/>
      <c r="Z34" s="401"/>
      <c r="AA34" s="402"/>
      <c r="AB34" s="402"/>
      <c r="AC34" s="402"/>
      <c r="AD34" s="402"/>
      <c r="AE34" s="402"/>
      <c r="AF34" s="402"/>
      <c r="AG34" s="402"/>
      <c r="AH34" s="402"/>
      <c r="AI34" s="402"/>
      <c r="AJ34" s="402"/>
      <c r="AK34" s="402"/>
      <c r="AL34" s="402"/>
      <c r="AM34" s="402"/>
      <c r="AN34" s="402"/>
      <c r="AO34" s="402"/>
      <c r="AP34" s="402"/>
      <c r="AQ34" s="402"/>
      <c r="AR34" s="403"/>
      <c r="AS34" s="277"/>
      <c r="AT34" s="10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K34" s="89"/>
    </row>
    <row r="35" spans="1:89" s="53" customFormat="1" ht="17.100000000000001" customHeight="1">
      <c r="B35" s="58"/>
      <c r="C35" s="457" t="s">
        <v>10</v>
      </c>
      <c r="D35" s="404"/>
      <c r="E35" s="404"/>
      <c r="F35" s="404"/>
      <c r="G35" s="404"/>
      <c r="H35" s="404"/>
      <c r="I35" s="404"/>
      <c r="J35" s="404"/>
      <c r="K35" s="404"/>
      <c r="L35" s="404"/>
      <c r="M35" s="405"/>
      <c r="N35" s="405"/>
      <c r="O35" s="405"/>
      <c r="P35" s="406"/>
      <c r="Q35" s="406"/>
      <c r="R35" s="406"/>
      <c r="S35" s="406"/>
      <c r="T35" s="406"/>
      <c r="U35" s="406"/>
      <c r="V35" s="406"/>
      <c r="W35" s="406"/>
      <c r="X35" s="406"/>
      <c r="Y35" s="407"/>
      <c r="Z35" s="407"/>
      <c r="AA35" s="408"/>
      <c r="AB35" s="408"/>
      <c r="AC35" s="408"/>
      <c r="AD35" s="408"/>
      <c r="AE35" s="408"/>
      <c r="AF35" s="408"/>
      <c r="AG35" s="408"/>
      <c r="AH35" s="408"/>
      <c r="AI35" s="408"/>
      <c r="AJ35" s="408"/>
      <c r="AK35" s="408"/>
      <c r="AL35" s="408"/>
      <c r="AM35" s="408"/>
      <c r="AN35" s="408"/>
      <c r="AO35" s="408"/>
      <c r="AP35" s="408"/>
      <c r="AQ35" s="408"/>
      <c r="AR35" s="399">
        <f t="shared" ref="AR35:AR44" si="26">+SUM(D35:AQ35)</f>
        <v>0</v>
      </c>
      <c r="AS35" s="282"/>
      <c r="AT35" s="59"/>
      <c r="AU35" s="89">
        <f t="shared" ref="AU35:BP35" si="27">+D35-SUM(D36:D37)</f>
        <v>0</v>
      </c>
      <c r="AV35" s="89">
        <f t="shared" si="27"/>
        <v>0</v>
      </c>
      <c r="AW35" s="89">
        <f t="shared" si="27"/>
        <v>0</v>
      </c>
      <c r="AX35" s="89">
        <f t="shared" si="27"/>
        <v>0</v>
      </c>
      <c r="AY35" s="89">
        <f t="shared" si="27"/>
        <v>0</v>
      </c>
      <c r="AZ35" s="89">
        <f t="shared" si="27"/>
        <v>0</v>
      </c>
      <c r="BA35" s="89">
        <f t="shared" si="27"/>
        <v>0</v>
      </c>
      <c r="BB35" s="89">
        <f t="shared" si="27"/>
        <v>0</v>
      </c>
      <c r="BC35" s="89">
        <f t="shared" si="27"/>
        <v>0</v>
      </c>
      <c r="BD35" s="89">
        <f t="shared" si="27"/>
        <v>0</v>
      </c>
      <c r="BE35" s="89">
        <f t="shared" si="27"/>
        <v>0</v>
      </c>
      <c r="BF35" s="89">
        <f t="shared" si="27"/>
        <v>0</v>
      </c>
      <c r="BG35" s="89">
        <f t="shared" si="27"/>
        <v>0</v>
      </c>
      <c r="BH35" s="89">
        <f t="shared" si="27"/>
        <v>0</v>
      </c>
      <c r="BI35" s="89">
        <f t="shared" si="27"/>
        <v>0</v>
      </c>
      <c r="BJ35" s="89">
        <f t="shared" si="27"/>
        <v>0</v>
      </c>
      <c r="BK35" s="89">
        <f t="shared" si="27"/>
        <v>0</v>
      </c>
      <c r="BL35" s="89">
        <f t="shared" si="27"/>
        <v>0</v>
      </c>
      <c r="BM35" s="89">
        <f t="shared" si="27"/>
        <v>0</v>
      </c>
      <c r="BN35" s="89">
        <f t="shared" si="27"/>
        <v>0</v>
      </c>
      <c r="BO35" s="89">
        <f t="shared" si="27"/>
        <v>0</v>
      </c>
      <c r="BP35" s="89">
        <f t="shared" si="27"/>
        <v>0</v>
      </c>
      <c r="BQ35" s="89">
        <f t="shared" ref="BQ35:CI35" si="28">+Z35-SUM(Z36:Z37)</f>
        <v>0</v>
      </c>
      <c r="BR35" s="89">
        <f t="shared" si="28"/>
        <v>0</v>
      </c>
      <c r="BS35" s="89">
        <f t="shared" si="28"/>
        <v>0</v>
      </c>
      <c r="BT35" s="89">
        <f t="shared" si="28"/>
        <v>0</v>
      </c>
      <c r="BU35" s="89">
        <f t="shared" si="28"/>
        <v>0</v>
      </c>
      <c r="BV35" s="89">
        <f t="shared" si="28"/>
        <v>0</v>
      </c>
      <c r="BW35" s="89">
        <f t="shared" si="28"/>
        <v>0</v>
      </c>
      <c r="BX35" s="89">
        <f t="shared" si="28"/>
        <v>0</v>
      </c>
      <c r="BY35" s="89">
        <f t="shared" si="28"/>
        <v>0</v>
      </c>
      <c r="BZ35" s="89">
        <f t="shared" si="28"/>
        <v>0</v>
      </c>
      <c r="CA35" s="89">
        <f t="shared" si="28"/>
        <v>0</v>
      </c>
      <c r="CB35" s="89">
        <f t="shared" si="28"/>
        <v>0</v>
      </c>
      <c r="CC35" s="89">
        <f t="shared" si="28"/>
        <v>0</v>
      </c>
      <c r="CD35" s="89">
        <f t="shared" si="28"/>
        <v>0</v>
      </c>
      <c r="CE35" s="89">
        <f t="shared" si="28"/>
        <v>0</v>
      </c>
      <c r="CF35" s="89">
        <f t="shared" si="28"/>
        <v>0</v>
      </c>
      <c r="CG35" s="89">
        <f t="shared" si="28"/>
        <v>0</v>
      </c>
      <c r="CH35" s="89">
        <f t="shared" si="28"/>
        <v>0</v>
      </c>
      <c r="CI35" s="89">
        <f t="shared" si="28"/>
        <v>0</v>
      </c>
      <c r="CK35" s="89">
        <f t="shared" ref="CK35:CK44" si="29">+AR35-SUM(D35:AQ35)</f>
        <v>0</v>
      </c>
    </row>
    <row r="36" spans="1:89" s="53" customFormat="1" ht="17.100000000000001" customHeight="1">
      <c r="B36" s="61"/>
      <c r="C36" s="458" t="s">
        <v>52</v>
      </c>
      <c r="D36" s="404"/>
      <c r="E36" s="404"/>
      <c r="F36" s="404"/>
      <c r="G36" s="404"/>
      <c r="H36" s="404"/>
      <c r="I36" s="404"/>
      <c r="J36" s="404"/>
      <c r="K36" s="404"/>
      <c r="L36" s="404"/>
      <c r="M36" s="405"/>
      <c r="N36" s="405"/>
      <c r="O36" s="405"/>
      <c r="P36" s="406"/>
      <c r="Q36" s="406"/>
      <c r="R36" s="406"/>
      <c r="S36" s="406"/>
      <c r="T36" s="406"/>
      <c r="U36" s="406"/>
      <c r="V36" s="406"/>
      <c r="W36" s="406"/>
      <c r="X36" s="406"/>
      <c r="Y36" s="407"/>
      <c r="Z36" s="407"/>
      <c r="AA36" s="408"/>
      <c r="AB36" s="408"/>
      <c r="AC36" s="408"/>
      <c r="AD36" s="408"/>
      <c r="AE36" s="408"/>
      <c r="AF36" s="408"/>
      <c r="AG36" s="408"/>
      <c r="AH36" s="408"/>
      <c r="AI36" s="408"/>
      <c r="AJ36" s="408"/>
      <c r="AK36" s="408"/>
      <c r="AL36" s="408"/>
      <c r="AM36" s="408"/>
      <c r="AN36" s="408"/>
      <c r="AO36" s="408"/>
      <c r="AP36" s="408"/>
      <c r="AQ36" s="408"/>
      <c r="AR36" s="399">
        <f t="shared" si="26"/>
        <v>0</v>
      </c>
      <c r="AS36" s="282"/>
      <c r="AT36" s="5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K36" s="89">
        <f t="shared" si="29"/>
        <v>0</v>
      </c>
    </row>
    <row r="37" spans="1:89" s="53" customFormat="1" ht="17.100000000000001" customHeight="1">
      <c r="B37" s="61"/>
      <c r="C37" s="458" t="s">
        <v>53</v>
      </c>
      <c r="D37" s="404"/>
      <c r="E37" s="404"/>
      <c r="F37" s="404"/>
      <c r="G37" s="404"/>
      <c r="H37" s="404"/>
      <c r="I37" s="404"/>
      <c r="J37" s="404"/>
      <c r="K37" s="404"/>
      <c r="L37" s="404"/>
      <c r="M37" s="405"/>
      <c r="N37" s="405"/>
      <c r="O37" s="405"/>
      <c r="P37" s="406"/>
      <c r="Q37" s="406"/>
      <c r="R37" s="406"/>
      <c r="S37" s="406"/>
      <c r="T37" s="406"/>
      <c r="U37" s="406"/>
      <c r="V37" s="406"/>
      <c r="W37" s="406"/>
      <c r="X37" s="406"/>
      <c r="Y37" s="407"/>
      <c r="Z37" s="407"/>
      <c r="AA37" s="408"/>
      <c r="AB37" s="408"/>
      <c r="AC37" s="408"/>
      <c r="AD37" s="408"/>
      <c r="AE37" s="408"/>
      <c r="AF37" s="408"/>
      <c r="AG37" s="408"/>
      <c r="AH37" s="408"/>
      <c r="AI37" s="408"/>
      <c r="AJ37" s="408"/>
      <c r="AK37" s="408"/>
      <c r="AL37" s="408"/>
      <c r="AM37" s="408"/>
      <c r="AN37" s="408"/>
      <c r="AO37" s="408"/>
      <c r="AP37" s="408"/>
      <c r="AQ37" s="408"/>
      <c r="AR37" s="399">
        <f t="shared" si="26"/>
        <v>0</v>
      </c>
      <c r="AS37" s="282"/>
      <c r="AT37" s="5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c r="CC37" s="89"/>
      <c r="CD37" s="89"/>
      <c r="CE37" s="89"/>
      <c r="CF37" s="89"/>
      <c r="CG37" s="89"/>
      <c r="CH37" s="89"/>
      <c r="CI37" s="89"/>
      <c r="CK37" s="89">
        <f t="shared" si="29"/>
        <v>0</v>
      </c>
    </row>
    <row r="38" spans="1:89" s="5" customFormat="1" ht="17.100000000000001" customHeight="1">
      <c r="A38" s="9"/>
      <c r="B38" s="12"/>
      <c r="C38" s="467" t="s">
        <v>11</v>
      </c>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4"/>
      <c r="AI38" s="404"/>
      <c r="AJ38" s="404"/>
      <c r="AK38" s="404"/>
      <c r="AL38" s="404"/>
      <c r="AM38" s="404"/>
      <c r="AN38" s="404"/>
      <c r="AO38" s="404"/>
      <c r="AP38" s="404"/>
      <c r="AQ38" s="404"/>
      <c r="AR38" s="399">
        <f t="shared" si="26"/>
        <v>0</v>
      </c>
      <c r="AS38" s="290"/>
      <c r="AT38" s="6"/>
      <c r="AU38" s="89">
        <f t="shared" ref="AU38:BP38" si="30">+D38-SUM(D39:D40)</f>
        <v>0</v>
      </c>
      <c r="AV38" s="89">
        <f t="shared" si="30"/>
        <v>0</v>
      </c>
      <c r="AW38" s="89">
        <f t="shared" si="30"/>
        <v>0</v>
      </c>
      <c r="AX38" s="89">
        <f t="shared" si="30"/>
        <v>0</v>
      </c>
      <c r="AY38" s="89">
        <f t="shared" si="30"/>
        <v>0</v>
      </c>
      <c r="AZ38" s="89">
        <f t="shared" si="30"/>
        <v>0</v>
      </c>
      <c r="BA38" s="89">
        <f t="shared" si="30"/>
        <v>0</v>
      </c>
      <c r="BB38" s="89">
        <f t="shared" si="30"/>
        <v>0</v>
      </c>
      <c r="BC38" s="89">
        <f t="shared" si="30"/>
        <v>0</v>
      </c>
      <c r="BD38" s="89">
        <f t="shared" si="30"/>
        <v>0</v>
      </c>
      <c r="BE38" s="89">
        <f t="shared" si="30"/>
        <v>0</v>
      </c>
      <c r="BF38" s="89">
        <f t="shared" si="30"/>
        <v>0</v>
      </c>
      <c r="BG38" s="89">
        <f t="shared" si="30"/>
        <v>0</v>
      </c>
      <c r="BH38" s="89">
        <f t="shared" si="30"/>
        <v>0</v>
      </c>
      <c r="BI38" s="89">
        <f t="shared" si="30"/>
        <v>0</v>
      </c>
      <c r="BJ38" s="89">
        <f t="shared" si="30"/>
        <v>0</v>
      </c>
      <c r="BK38" s="89">
        <f t="shared" si="30"/>
        <v>0</v>
      </c>
      <c r="BL38" s="89">
        <f t="shared" si="30"/>
        <v>0</v>
      </c>
      <c r="BM38" s="89">
        <f t="shared" si="30"/>
        <v>0</v>
      </c>
      <c r="BN38" s="89">
        <f t="shared" si="30"/>
        <v>0</v>
      </c>
      <c r="BO38" s="89">
        <f t="shared" si="30"/>
        <v>0</v>
      </c>
      <c r="BP38" s="89">
        <f t="shared" si="30"/>
        <v>0</v>
      </c>
      <c r="BQ38" s="89">
        <f t="shared" ref="BQ38:CI38" si="31">+Z38-SUM(Z39:Z40)</f>
        <v>0</v>
      </c>
      <c r="BR38" s="89">
        <f t="shared" si="31"/>
        <v>0</v>
      </c>
      <c r="BS38" s="89">
        <f t="shared" si="31"/>
        <v>0</v>
      </c>
      <c r="BT38" s="89">
        <f t="shared" si="31"/>
        <v>0</v>
      </c>
      <c r="BU38" s="89">
        <f t="shared" si="31"/>
        <v>0</v>
      </c>
      <c r="BV38" s="89">
        <f t="shared" si="31"/>
        <v>0</v>
      </c>
      <c r="BW38" s="89">
        <f t="shared" si="31"/>
        <v>0</v>
      </c>
      <c r="BX38" s="89">
        <f t="shared" si="31"/>
        <v>0</v>
      </c>
      <c r="BY38" s="89">
        <f t="shared" si="31"/>
        <v>0</v>
      </c>
      <c r="BZ38" s="89">
        <f t="shared" si="31"/>
        <v>0</v>
      </c>
      <c r="CA38" s="89">
        <f t="shared" si="31"/>
        <v>0</v>
      </c>
      <c r="CB38" s="89">
        <f t="shared" si="31"/>
        <v>0</v>
      </c>
      <c r="CC38" s="89">
        <f t="shared" si="31"/>
        <v>0</v>
      </c>
      <c r="CD38" s="89">
        <f t="shared" si="31"/>
        <v>0</v>
      </c>
      <c r="CE38" s="89">
        <f t="shared" si="31"/>
        <v>0</v>
      </c>
      <c r="CF38" s="89">
        <f t="shared" si="31"/>
        <v>0</v>
      </c>
      <c r="CG38" s="89">
        <f t="shared" si="31"/>
        <v>0</v>
      </c>
      <c r="CH38" s="89">
        <f t="shared" si="31"/>
        <v>0</v>
      </c>
      <c r="CI38" s="89">
        <f t="shared" si="31"/>
        <v>0</v>
      </c>
      <c r="CK38" s="89">
        <f t="shared" si="29"/>
        <v>0</v>
      </c>
    </row>
    <row r="39" spans="1:89" s="53" customFormat="1" ht="17.100000000000001" customHeight="1">
      <c r="B39" s="61"/>
      <c r="C39" s="458" t="s">
        <v>52</v>
      </c>
      <c r="D39" s="404"/>
      <c r="E39" s="404"/>
      <c r="F39" s="404"/>
      <c r="G39" s="404"/>
      <c r="H39" s="404"/>
      <c r="I39" s="404"/>
      <c r="J39" s="404"/>
      <c r="K39" s="404"/>
      <c r="L39" s="404"/>
      <c r="M39" s="405"/>
      <c r="N39" s="405"/>
      <c r="O39" s="405"/>
      <c r="P39" s="406"/>
      <c r="Q39" s="406"/>
      <c r="R39" s="406"/>
      <c r="S39" s="406"/>
      <c r="T39" s="406"/>
      <c r="U39" s="406"/>
      <c r="V39" s="406"/>
      <c r="W39" s="406"/>
      <c r="X39" s="406"/>
      <c r="Y39" s="407"/>
      <c r="Z39" s="407"/>
      <c r="AA39" s="408"/>
      <c r="AB39" s="408"/>
      <c r="AC39" s="408"/>
      <c r="AD39" s="408"/>
      <c r="AE39" s="408"/>
      <c r="AF39" s="408"/>
      <c r="AG39" s="408"/>
      <c r="AH39" s="408"/>
      <c r="AI39" s="408"/>
      <c r="AJ39" s="408"/>
      <c r="AK39" s="408"/>
      <c r="AL39" s="408"/>
      <c r="AM39" s="408"/>
      <c r="AN39" s="408"/>
      <c r="AO39" s="408"/>
      <c r="AP39" s="408"/>
      <c r="AQ39" s="408"/>
      <c r="AR39" s="399">
        <f t="shared" si="26"/>
        <v>0</v>
      </c>
      <c r="AS39" s="282"/>
      <c r="AT39" s="5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K39" s="89">
        <f t="shared" si="29"/>
        <v>0</v>
      </c>
    </row>
    <row r="40" spans="1:89" s="53" customFormat="1" ht="17.100000000000001" customHeight="1">
      <c r="B40" s="61"/>
      <c r="C40" s="458" t="s">
        <v>53</v>
      </c>
      <c r="D40" s="404"/>
      <c r="E40" s="404"/>
      <c r="F40" s="404"/>
      <c r="G40" s="404"/>
      <c r="H40" s="404"/>
      <c r="I40" s="404"/>
      <c r="J40" s="404"/>
      <c r="K40" s="404"/>
      <c r="L40" s="404"/>
      <c r="M40" s="405"/>
      <c r="N40" s="405"/>
      <c r="O40" s="405"/>
      <c r="P40" s="406"/>
      <c r="Q40" s="406"/>
      <c r="R40" s="406"/>
      <c r="S40" s="406"/>
      <c r="T40" s="406"/>
      <c r="U40" s="406"/>
      <c r="V40" s="406"/>
      <c r="W40" s="406"/>
      <c r="X40" s="406"/>
      <c r="Y40" s="407"/>
      <c r="Z40" s="407"/>
      <c r="AA40" s="408"/>
      <c r="AB40" s="408"/>
      <c r="AC40" s="408"/>
      <c r="AD40" s="408"/>
      <c r="AE40" s="408"/>
      <c r="AF40" s="408"/>
      <c r="AG40" s="408"/>
      <c r="AH40" s="408"/>
      <c r="AI40" s="408"/>
      <c r="AJ40" s="408"/>
      <c r="AK40" s="408"/>
      <c r="AL40" s="408"/>
      <c r="AM40" s="408"/>
      <c r="AN40" s="408"/>
      <c r="AO40" s="408"/>
      <c r="AP40" s="408"/>
      <c r="AQ40" s="408"/>
      <c r="AR40" s="399">
        <f t="shared" si="26"/>
        <v>0</v>
      </c>
      <c r="AS40" s="282"/>
      <c r="AT40" s="5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K40" s="89">
        <f t="shared" si="29"/>
        <v>0</v>
      </c>
    </row>
    <row r="41" spans="1:89" s="5" customFormat="1" ht="17.100000000000001" customHeight="1">
      <c r="A41" s="9"/>
      <c r="B41" s="12"/>
      <c r="C41" s="467" t="s">
        <v>12</v>
      </c>
      <c r="D41" s="404"/>
      <c r="E41" s="404"/>
      <c r="F41" s="404"/>
      <c r="G41" s="404"/>
      <c r="H41" s="404"/>
      <c r="I41" s="404"/>
      <c r="J41" s="404"/>
      <c r="K41" s="404"/>
      <c r="L41" s="404"/>
      <c r="M41" s="404"/>
      <c r="N41" s="404"/>
      <c r="O41" s="404"/>
      <c r="P41" s="404"/>
      <c r="Q41" s="404"/>
      <c r="R41" s="404"/>
      <c r="S41" s="404"/>
      <c r="T41" s="404"/>
      <c r="U41" s="404"/>
      <c r="V41" s="404"/>
      <c r="W41" s="404"/>
      <c r="X41" s="404"/>
      <c r="Y41" s="404"/>
      <c r="Z41" s="404"/>
      <c r="AA41" s="404"/>
      <c r="AB41" s="404"/>
      <c r="AC41" s="404"/>
      <c r="AD41" s="404"/>
      <c r="AE41" s="404"/>
      <c r="AF41" s="404"/>
      <c r="AG41" s="404"/>
      <c r="AH41" s="404"/>
      <c r="AI41" s="404"/>
      <c r="AJ41" s="404"/>
      <c r="AK41" s="404"/>
      <c r="AL41" s="404"/>
      <c r="AM41" s="404"/>
      <c r="AN41" s="404"/>
      <c r="AO41" s="404"/>
      <c r="AP41" s="404"/>
      <c r="AQ41" s="404"/>
      <c r="AR41" s="399">
        <f t="shared" si="26"/>
        <v>0</v>
      </c>
      <c r="AS41" s="290"/>
      <c r="AT41" s="6"/>
      <c r="AU41" s="89">
        <f t="shared" ref="AU41:BP41" si="32">+D41-SUM(D42:D43)</f>
        <v>0</v>
      </c>
      <c r="AV41" s="89">
        <f t="shared" si="32"/>
        <v>0</v>
      </c>
      <c r="AW41" s="89">
        <f t="shared" si="32"/>
        <v>0</v>
      </c>
      <c r="AX41" s="89">
        <f t="shared" si="32"/>
        <v>0</v>
      </c>
      <c r="AY41" s="89">
        <f t="shared" si="32"/>
        <v>0</v>
      </c>
      <c r="AZ41" s="89">
        <f t="shared" si="32"/>
        <v>0</v>
      </c>
      <c r="BA41" s="89">
        <f t="shared" si="32"/>
        <v>0</v>
      </c>
      <c r="BB41" s="89">
        <f t="shared" si="32"/>
        <v>0</v>
      </c>
      <c r="BC41" s="89">
        <f t="shared" si="32"/>
        <v>0</v>
      </c>
      <c r="BD41" s="89">
        <f t="shared" si="32"/>
        <v>0</v>
      </c>
      <c r="BE41" s="89">
        <f t="shared" si="32"/>
        <v>0</v>
      </c>
      <c r="BF41" s="89">
        <f t="shared" si="32"/>
        <v>0</v>
      </c>
      <c r="BG41" s="89">
        <f t="shared" si="32"/>
        <v>0</v>
      </c>
      <c r="BH41" s="89">
        <f t="shared" si="32"/>
        <v>0</v>
      </c>
      <c r="BI41" s="89">
        <f t="shared" si="32"/>
        <v>0</v>
      </c>
      <c r="BJ41" s="89">
        <f t="shared" si="32"/>
        <v>0</v>
      </c>
      <c r="BK41" s="89">
        <f t="shared" si="32"/>
        <v>0</v>
      </c>
      <c r="BL41" s="89">
        <f t="shared" si="32"/>
        <v>0</v>
      </c>
      <c r="BM41" s="89">
        <f t="shared" si="32"/>
        <v>0</v>
      </c>
      <c r="BN41" s="89">
        <f t="shared" si="32"/>
        <v>0</v>
      </c>
      <c r="BO41" s="89">
        <f t="shared" si="32"/>
        <v>0</v>
      </c>
      <c r="BP41" s="89">
        <f t="shared" si="32"/>
        <v>0</v>
      </c>
      <c r="BQ41" s="89">
        <f t="shared" ref="BQ41:CI41" si="33">+Z41-SUM(Z42:Z43)</f>
        <v>0</v>
      </c>
      <c r="BR41" s="89">
        <f t="shared" si="33"/>
        <v>0</v>
      </c>
      <c r="BS41" s="89">
        <f t="shared" si="33"/>
        <v>0</v>
      </c>
      <c r="BT41" s="89">
        <f t="shared" si="33"/>
        <v>0</v>
      </c>
      <c r="BU41" s="89">
        <f t="shared" si="33"/>
        <v>0</v>
      </c>
      <c r="BV41" s="89">
        <f t="shared" si="33"/>
        <v>0</v>
      </c>
      <c r="BW41" s="89">
        <f t="shared" si="33"/>
        <v>0</v>
      </c>
      <c r="BX41" s="89">
        <f t="shared" si="33"/>
        <v>0</v>
      </c>
      <c r="BY41" s="89">
        <f t="shared" si="33"/>
        <v>0</v>
      </c>
      <c r="BZ41" s="89">
        <f t="shared" si="33"/>
        <v>0</v>
      </c>
      <c r="CA41" s="89">
        <f t="shared" si="33"/>
        <v>0</v>
      </c>
      <c r="CB41" s="89">
        <f t="shared" si="33"/>
        <v>0</v>
      </c>
      <c r="CC41" s="89">
        <f t="shared" si="33"/>
        <v>0</v>
      </c>
      <c r="CD41" s="89">
        <f t="shared" si="33"/>
        <v>0</v>
      </c>
      <c r="CE41" s="89">
        <f t="shared" si="33"/>
        <v>0</v>
      </c>
      <c r="CF41" s="89">
        <f t="shared" si="33"/>
        <v>0</v>
      </c>
      <c r="CG41" s="89">
        <f t="shared" si="33"/>
        <v>0</v>
      </c>
      <c r="CH41" s="89">
        <f t="shared" si="33"/>
        <v>0</v>
      </c>
      <c r="CI41" s="89">
        <f t="shared" si="33"/>
        <v>0</v>
      </c>
      <c r="CK41" s="89">
        <f t="shared" si="29"/>
        <v>0</v>
      </c>
    </row>
    <row r="42" spans="1:89" s="53" customFormat="1" ht="17.100000000000001" customHeight="1">
      <c r="B42" s="61"/>
      <c r="C42" s="458" t="s">
        <v>52</v>
      </c>
      <c r="D42" s="404"/>
      <c r="E42" s="404"/>
      <c r="F42" s="404"/>
      <c r="G42" s="404"/>
      <c r="H42" s="404"/>
      <c r="I42" s="404"/>
      <c r="J42" s="404"/>
      <c r="K42" s="404"/>
      <c r="L42" s="404"/>
      <c r="M42" s="405"/>
      <c r="N42" s="405"/>
      <c r="O42" s="405"/>
      <c r="P42" s="406"/>
      <c r="Q42" s="406"/>
      <c r="R42" s="406"/>
      <c r="S42" s="406"/>
      <c r="T42" s="406"/>
      <c r="U42" s="406"/>
      <c r="V42" s="406"/>
      <c r="W42" s="406"/>
      <c r="X42" s="406"/>
      <c r="Y42" s="407"/>
      <c r="Z42" s="407"/>
      <c r="AA42" s="408"/>
      <c r="AB42" s="408"/>
      <c r="AC42" s="408"/>
      <c r="AD42" s="408"/>
      <c r="AE42" s="408"/>
      <c r="AF42" s="408"/>
      <c r="AG42" s="408"/>
      <c r="AH42" s="408"/>
      <c r="AI42" s="408"/>
      <c r="AJ42" s="408"/>
      <c r="AK42" s="408"/>
      <c r="AL42" s="408"/>
      <c r="AM42" s="408"/>
      <c r="AN42" s="408"/>
      <c r="AO42" s="408"/>
      <c r="AP42" s="408"/>
      <c r="AQ42" s="408"/>
      <c r="AR42" s="399">
        <f t="shared" si="26"/>
        <v>0</v>
      </c>
      <c r="AS42" s="282"/>
      <c r="AT42" s="5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K42" s="89">
        <f t="shared" si="29"/>
        <v>0</v>
      </c>
    </row>
    <row r="43" spans="1:89" s="53" customFormat="1" ht="17.100000000000001" customHeight="1">
      <c r="B43" s="61"/>
      <c r="C43" s="458" t="s">
        <v>53</v>
      </c>
      <c r="D43" s="404"/>
      <c r="E43" s="404"/>
      <c r="F43" s="404"/>
      <c r="G43" s="404"/>
      <c r="H43" s="404"/>
      <c r="I43" s="404"/>
      <c r="J43" s="404"/>
      <c r="K43" s="404"/>
      <c r="L43" s="404"/>
      <c r="M43" s="405"/>
      <c r="N43" s="405"/>
      <c r="O43" s="405"/>
      <c r="P43" s="406"/>
      <c r="Q43" s="406"/>
      <c r="R43" s="406"/>
      <c r="S43" s="406"/>
      <c r="T43" s="406"/>
      <c r="U43" s="406"/>
      <c r="V43" s="406"/>
      <c r="W43" s="406"/>
      <c r="X43" s="406"/>
      <c r="Y43" s="407"/>
      <c r="Z43" s="407"/>
      <c r="AA43" s="408"/>
      <c r="AB43" s="408"/>
      <c r="AC43" s="408"/>
      <c r="AD43" s="408"/>
      <c r="AE43" s="408"/>
      <c r="AF43" s="408"/>
      <c r="AG43" s="408"/>
      <c r="AH43" s="408"/>
      <c r="AI43" s="408"/>
      <c r="AJ43" s="408"/>
      <c r="AK43" s="408"/>
      <c r="AL43" s="408"/>
      <c r="AM43" s="408"/>
      <c r="AN43" s="408"/>
      <c r="AO43" s="408"/>
      <c r="AP43" s="408"/>
      <c r="AQ43" s="408"/>
      <c r="AR43" s="399">
        <f t="shared" si="26"/>
        <v>0</v>
      </c>
      <c r="AS43" s="282"/>
      <c r="AT43" s="5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K43" s="89">
        <f t="shared" si="29"/>
        <v>0</v>
      </c>
    </row>
    <row r="44" spans="1:89" s="6" customFormat="1" ht="17.100000000000001" customHeight="1">
      <c r="A44" s="9"/>
      <c r="B44" s="12"/>
      <c r="C44" s="467" t="s">
        <v>174</v>
      </c>
      <c r="D44" s="400">
        <f t="shared" ref="D44:AQ44" si="34">+SUM(D41,D38,D35)</f>
        <v>0</v>
      </c>
      <c r="E44" s="400">
        <f t="shared" ref="E44" si="35">+SUM(E41,E38,E35)</f>
        <v>0</v>
      </c>
      <c r="F44" s="400">
        <f t="shared" si="34"/>
        <v>0</v>
      </c>
      <c r="G44" s="400">
        <f t="shared" si="34"/>
        <v>0</v>
      </c>
      <c r="H44" s="400">
        <f t="shared" si="34"/>
        <v>0</v>
      </c>
      <c r="I44" s="400">
        <f t="shared" si="34"/>
        <v>0</v>
      </c>
      <c r="J44" s="400">
        <f t="shared" si="34"/>
        <v>0</v>
      </c>
      <c r="K44" s="400">
        <f t="shared" si="34"/>
        <v>0</v>
      </c>
      <c r="L44" s="400">
        <f t="shared" si="34"/>
        <v>0</v>
      </c>
      <c r="M44" s="400">
        <f t="shared" si="34"/>
        <v>0</v>
      </c>
      <c r="N44" s="400">
        <f t="shared" si="34"/>
        <v>0</v>
      </c>
      <c r="O44" s="400">
        <f t="shared" si="34"/>
        <v>0</v>
      </c>
      <c r="P44" s="400">
        <f t="shared" si="34"/>
        <v>0</v>
      </c>
      <c r="Q44" s="400">
        <f t="shared" si="34"/>
        <v>0</v>
      </c>
      <c r="R44" s="400">
        <f t="shared" si="34"/>
        <v>0</v>
      </c>
      <c r="S44" s="400">
        <f t="shared" si="34"/>
        <v>0</v>
      </c>
      <c r="T44" s="400">
        <f t="shared" si="34"/>
        <v>0</v>
      </c>
      <c r="U44" s="400">
        <f t="shared" si="34"/>
        <v>0</v>
      </c>
      <c r="V44" s="400">
        <f t="shared" si="34"/>
        <v>0</v>
      </c>
      <c r="W44" s="400">
        <f t="shared" si="34"/>
        <v>0</v>
      </c>
      <c r="X44" s="400">
        <f t="shared" si="34"/>
        <v>0</v>
      </c>
      <c r="Y44" s="400">
        <f t="shared" si="34"/>
        <v>0</v>
      </c>
      <c r="Z44" s="400">
        <f t="shared" si="34"/>
        <v>0</v>
      </c>
      <c r="AA44" s="400">
        <f t="shared" si="34"/>
        <v>0</v>
      </c>
      <c r="AB44" s="400">
        <f t="shared" si="34"/>
        <v>0</v>
      </c>
      <c r="AC44" s="400">
        <f t="shared" si="34"/>
        <v>0</v>
      </c>
      <c r="AD44" s="400">
        <f t="shared" si="34"/>
        <v>0</v>
      </c>
      <c r="AE44" s="400">
        <f t="shared" si="34"/>
        <v>0</v>
      </c>
      <c r="AF44" s="400">
        <f t="shared" si="34"/>
        <v>0</v>
      </c>
      <c r="AG44" s="400">
        <f t="shared" si="34"/>
        <v>0</v>
      </c>
      <c r="AH44" s="400">
        <f t="shared" si="34"/>
        <v>0</v>
      </c>
      <c r="AI44" s="400">
        <f t="shared" si="34"/>
        <v>0</v>
      </c>
      <c r="AJ44" s="400">
        <f t="shared" si="34"/>
        <v>0</v>
      </c>
      <c r="AK44" s="400">
        <f t="shared" si="34"/>
        <v>0</v>
      </c>
      <c r="AL44" s="400">
        <f t="shared" si="34"/>
        <v>0</v>
      </c>
      <c r="AM44" s="400">
        <f t="shared" si="34"/>
        <v>0</v>
      </c>
      <c r="AN44" s="400">
        <f t="shared" si="34"/>
        <v>0</v>
      </c>
      <c r="AO44" s="400">
        <f t="shared" si="34"/>
        <v>0</v>
      </c>
      <c r="AP44" s="400">
        <f t="shared" si="34"/>
        <v>0</v>
      </c>
      <c r="AQ44" s="400">
        <f t="shared" si="34"/>
        <v>0</v>
      </c>
      <c r="AR44" s="399">
        <f t="shared" si="26"/>
        <v>0</v>
      </c>
      <c r="AS44" s="290"/>
      <c r="AU44" s="89">
        <f t="shared" ref="AU44:BP44" si="36">+D44-D35-D38-D41</f>
        <v>0</v>
      </c>
      <c r="AV44" s="89">
        <f t="shared" si="36"/>
        <v>0</v>
      </c>
      <c r="AW44" s="89">
        <f t="shared" si="36"/>
        <v>0</v>
      </c>
      <c r="AX44" s="89">
        <f t="shared" si="36"/>
        <v>0</v>
      </c>
      <c r="AY44" s="89">
        <f t="shared" si="36"/>
        <v>0</v>
      </c>
      <c r="AZ44" s="89">
        <f t="shared" si="36"/>
        <v>0</v>
      </c>
      <c r="BA44" s="89">
        <f t="shared" si="36"/>
        <v>0</v>
      </c>
      <c r="BB44" s="89">
        <f t="shared" si="36"/>
        <v>0</v>
      </c>
      <c r="BC44" s="89">
        <f t="shared" si="36"/>
        <v>0</v>
      </c>
      <c r="BD44" s="89">
        <f t="shared" si="36"/>
        <v>0</v>
      </c>
      <c r="BE44" s="89">
        <f t="shared" si="36"/>
        <v>0</v>
      </c>
      <c r="BF44" s="89">
        <f t="shared" si="36"/>
        <v>0</v>
      </c>
      <c r="BG44" s="89">
        <f t="shared" si="36"/>
        <v>0</v>
      </c>
      <c r="BH44" s="89">
        <f t="shared" si="36"/>
        <v>0</v>
      </c>
      <c r="BI44" s="89">
        <f t="shared" si="36"/>
        <v>0</v>
      </c>
      <c r="BJ44" s="89">
        <f t="shared" si="36"/>
        <v>0</v>
      </c>
      <c r="BK44" s="89">
        <f t="shared" si="36"/>
        <v>0</v>
      </c>
      <c r="BL44" s="89">
        <f t="shared" si="36"/>
        <v>0</v>
      </c>
      <c r="BM44" s="89">
        <f t="shared" si="36"/>
        <v>0</v>
      </c>
      <c r="BN44" s="89">
        <f t="shared" si="36"/>
        <v>0</v>
      </c>
      <c r="BO44" s="89">
        <f t="shared" si="36"/>
        <v>0</v>
      </c>
      <c r="BP44" s="89">
        <f t="shared" si="36"/>
        <v>0</v>
      </c>
      <c r="BQ44" s="89">
        <f t="shared" ref="BQ44:CI44" si="37">+Z44-Z35-Z38-Z41</f>
        <v>0</v>
      </c>
      <c r="BR44" s="89">
        <f t="shared" si="37"/>
        <v>0</v>
      </c>
      <c r="BS44" s="89">
        <f t="shared" si="37"/>
        <v>0</v>
      </c>
      <c r="BT44" s="89">
        <f t="shared" si="37"/>
        <v>0</v>
      </c>
      <c r="BU44" s="89">
        <f t="shared" si="37"/>
        <v>0</v>
      </c>
      <c r="BV44" s="89">
        <f t="shared" si="37"/>
        <v>0</v>
      </c>
      <c r="BW44" s="89">
        <f t="shared" si="37"/>
        <v>0</v>
      </c>
      <c r="BX44" s="89">
        <f t="shared" si="37"/>
        <v>0</v>
      </c>
      <c r="BY44" s="89">
        <f t="shared" si="37"/>
        <v>0</v>
      </c>
      <c r="BZ44" s="89">
        <f t="shared" si="37"/>
        <v>0</v>
      </c>
      <c r="CA44" s="89">
        <f t="shared" si="37"/>
        <v>0</v>
      </c>
      <c r="CB44" s="89">
        <f t="shared" si="37"/>
        <v>0</v>
      </c>
      <c r="CC44" s="89">
        <f t="shared" si="37"/>
        <v>0</v>
      </c>
      <c r="CD44" s="89">
        <f t="shared" si="37"/>
        <v>0</v>
      </c>
      <c r="CE44" s="89">
        <f t="shared" si="37"/>
        <v>0</v>
      </c>
      <c r="CF44" s="89">
        <f t="shared" si="37"/>
        <v>0</v>
      </c>
      <c r="CG44" s="89">
        <f t="shared" si="37"/>
        <v>0</v>
      </c>
      <c r="CH44" s="89">
        <f t="shared" si="37"/>
        <v>0</v>
      </c>
      <c r="CI44" s="89">
        <f t="shared" si="37"/>
        <v>0</v>
      </c>
      <c r="CK44" s="89">
        <f t="shared" si="29"/>
        <v>0</v>
      </c>
    </row>
    <row r="45" spans="1:89" s="5" customFormat="1" ht="17.100000000000001" customHeight="1">
      <c r="A45" s="9"/>
      <c r="B45" s="12"/>
      <c r="C45" s="371" t="s">
        <v>217</v>
      </c>
      <c r="D45" s="485"/>
      <c r="E45" s="485"/>
      <c r="F45" s="485"/>
      <c r="G45" s="485"/>
      <c r="H45" s="485"/>
      <c r="I45" s="485"/>
      <c r="J45" s="485"/>
      <c r="K45" s="485"/>
      <c r="L45" s="485"/>
      <c r="M45" s="485"/>
      <c r="N45" s="485"/>
      <c r="O45" s="485"/>
      <c r="P45" s="485"/>
      <c r="Q45" s="485"/>
      <c r="R45" s="485"/>
      <c r="S45" s="485"/>
      <c r="T45" s="485"/>
      <c r="U45" s="485"/>
      <c r="V45" s="485"/>
      <c r="W45" s="485"/>
      <c r="X45" s="485"/>
      <c r="Y45" s="485"/>
      <c r="Z45" s="485"/>
      <c r="AA45" s="485"/>
      <c r="AB45" s="485"/>
      <c r="AC45" s="485"/>
      <c r="AD45" s="485"/>
      <c r="AE45" s="485"/>
      <c r="AF45" s="485"/>
      <c r="AG45" s="485"/>
      <c r="AH45" s="485"/>
      <c r="AI45" s="485"/>
      <c r="AJ45" s="485"/>
      <c r="AK45" s="485"/>
      <c r="AL45" s="485"/>
      <c r="AM45" s="485"/>
      <c r="AN45" s="485"/>
      <c r="AO45" s="485"/>
      <c r="AP45" s="485"/>
      <c r="AQ45" s="496"/>
      <c r="AR45" s="469"/>
      <c r="AS45" s="472"/>
      <c r="AT45" s="6"/>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c r="BW45" s="89"/>
      <c r="BX45" s="89"/>
      <c r="BY45" s="89"/>
      <c r="BZ45" s="89"/>
      <c r="CA45" s="89"/>
      <c r="CB45" s="89"/>
      <c r="CC45" s="89"/>
      <c r="CD45" s="89"/>
      <c r="CE45" s="89"/>
      <c r="CF45" s="89"/>
      <c r="CG45" s="89"/>
      <c r="CH45" s="89"/>
      <c r="CI45" s="89"/>
      <c r="CK45" s="89">
        <f>IF(AR45&lt;=AR44,0,100)</f>
        <v>0</v>
      </c>
    </row>
    <row r="46" spans="1:89" s="5" customFormat="1" ht="17.100000000000001" customHeight="1">
      <c r="A46" s="9"/>
      <c r="B46" s="12"/>
      <c r="C46" s="371" t="s">
        <v>218</v>
      </c>
      <c r="D46" s="485"/>
      <c r="E46" s="485"/>
      <c r="F46" s="485"/>
      <c r="G46" s="485"/>
      <c r="H46" s="485"/>
      <c r="I46" s="485"/>
      <c r="J46" s="485"/>
      <c r="K46" s="485"/>
      <c r="L46" s="485"/>
      <c r="M46" s="485"/>
      <c r="N46" s="485"/>
      <c r="O46" s="485"/>
      <c r="P46" s="485"/>
      <c r="Q46" s="485"/>
      <c r="R46" s="485"/>
      <c r="S46" s="485"/>
      <c r="T46" s="485"/>
      <c r="U46" s="485"/>
      <c r="V46" s="485"/>
      <c r="W46" s="485"/>
      <c r="X46" s="485"/>
      <c r="Y46" s="485"/>
      <c r="Z46" s="485"/>
      <c r="AA46" s="485"/>
      <c r="AB46" s="485"/>
      <c r="AC46" s="485"/>
      <c r="AD46" s="485"/>
      <c r="AE46" s="485"/>
      <c r="AF46" s="485"/>
      <c r="AG46" s="485"/>
      <c r="AH46" s="485"/>
      <c r="AI46" s="485"/>
      <c r="AJ46" s="485"/>
      <c r="AK46" s="485"/>
      <c r="AL46" s="485"/>
      <c r="AM46" s="485"/>
      <c r="AN46" s="485"/>
      <c r="AO46" s="485"/>
      <c r="AP46" s="485"/>
      <c r="AQ46" s="485"/>
      <c r="AR46" s="469"/>
      <c r="AS46" s="472"/>
      <c r="AT46" s="6"/>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89"/>
      <c r="CB46" s="89"/>
      <c r="CC46" s="89"/>
      <c r="CD46" s="89"/>
      <c r="CE46" s="89"/>
      <c r="CF46" s="89"/>
      <c r="CG46" s="89"/>
      <c r="CH46" s="89"/>
      <c r="CI46" s="89"/>
      <c r="CK46" s="89">
        <f>IF(AR46&lt;=AR44,0,100)</f>
        <v>0</v>
      </c>
    </row>
    <row r="47" spans="1:89" s="57" customFormat="1" ht="24.9" customHeight="1">
      <c r="B47" s="63"/>
      <c r="C47" s="464" t="s">
        <v>179</v>
      </c>
      <c r="D47" s="409"/>
      <c r="E47" s="409"/>
      <c r="F47" s="409"/>
      <c r="G47" s="409"/>
      <c r="H47" s="409"/>
      <c r="I47" s="409"/>
      <c r="J47" s="409"/>
      <c r="K47" s="409"/>
      <c r="L47" s="409"/>
      <c r="M47" s="409"/>
      <c r="N47" s="409"/>
      <c r="O47" s="409"/>
      <c r="P47" s="395"/>
      <c r="Q47" s="395"/>
      <c r="R47" s="395"/>
      <c r="S47" s="395"/>
      <c r="T47" s="395"/>
      <c r="U47" s="395"/>
      <c r="V47" s="395"/>
      <c r="W47" s="395"/>
      <c r="X47" s="395"/>
      <c r="Y47" s="401"/>
      <c r="Z47" s="401"/>
      <c r="AA47" s="402"/>
      <c r="AB47" s="402"/>
      <c r="AC47" s="402"/>
      <c r="AD47" s="402"/>
      <c r="AE47" s="402"/>
      <c r="AF47" s="402"/>
      <c r="AG47" s="402"/>
      <c r="AH47" s="402"/>
      <c r="AI47" s="402"/>
      <c r="AJ47" s="402"/>
      <c r="AK47" s="402"/>
      <c r="AL47" s="402"/>
      <c r="AM47" s="402"/>
      <c r="AN47" s="402"/>
      <c r="AO47" s="402"/>
      <c r="AP47" s="402"/>
      <c r="AQ47" s="402"/>
      <c r="AR47" s="403"/>
      <c r="AS47" s="277"/>
      <c r="AT47" s="10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c r="BW47" s="89"/>
      <c r="BX47" s="89"/>
      <c r="BY47" s="89"/>
      <c r="BZ47" s="89"/>
      <c r="CA47" s="89"/>
      <c r="CB47" s="89"/>
      <c r="CC47" s="89"/>
      <c r="CD47" s="89"/>
      <c r="CE47" s="89"/>
      <c r="CF47" s="89"/>
      <c r="CG47" s="89"/>
      <c r="CH47" s="89"/>
      <c r="CI47" s="89"/>
      <c r="CK47" s="89"/>
    </row>
    <row r="48" spans="1:89" s="53" customFormat="1" ht="17.100000000000001" customHeight="1">
      <c r="B48" s="58"/>
      <c r="C48" s="457" t="s">
        <v>10</v>
      </c>
      <c r="D48" s="404"/>
      <c r="E48" s="404"/>
      <c r="F48" s="404"/>
      <c r="G48" s="404"/>
      <c r="H48" s="404"/>
      <c r="I48" s="404"/>
      <c r="J48" s="404"/>
      <c r="K48" s="404"/>
      <c r="L48" s="404"/>
      <c r="M48" s="405"/>
      <c r="N48" s="405"/>
      <c r="O48" s="405"/>
      <c r="P48" s="406"/>
      <c r="Q48" s="406"/>
      <c r="R48" s="406"/>
      <c r="S48" s="406"/>
      <c r="T48" s="406"/>
      <c r="U48" s="406"/>
      <c r="V48" s="406"/>
      <c r="W48" s="406"/>
      <c r="X48" s="406"/>
      <c r="Y48" s="407"/>
      <c r="Z48" s="407"/>
      <c r="AA48" s="408"/>
      <c r="AB48" s="408"/>
      <c r="AC48" s="408"/>
      <c r="AD48" s="408"/>
      <c r="AE48" s="408"/>
      <c r="AF48" s="408"/>
      <c r="AG48" s="408"/>
      <c r="AH48" s="408"/>
      <c r="AI48" s="408"/>
      <c r="AJ48" s="408"/>
      <c r="AK48" s="408"/>
      <c r="AL48" s="408"/>
      <c r="AM48" s="408"/>
      <c r="AN48" s="408"/>
      <c r="AO48" s="408"/>
      <c r="AP48" s="408"/>
      <c r="AQ48" s="408"/>
      <c r="AR48" s="399">
        <f t="shared" ref="AR48:AR57" si="38">+SUM(D48:AQ48)</f>
        <v>0</v>
      </c>
      <c r="AS48" s="282"/>
      <c r="AT48" s="59"/>
      <c r="AU48" s="89">
        <f t="shared" ref="AU48:BP48" si="39">+D48-SUM(D49:D50)</f>
        <v>0</v>
      </c>
      <c r="AV48" s="89">
        <f t="shared" si="39"/>
        <v>0</v>
      </c>
      <c r="AW48" s="89">
        <f t="shared" si="39"/>
        <v>0</v>
      </c>
      <c r="AX48" s="89">
        <f t="shared" si="39"/>
        <v>0</v>
      </c>
      <c r="AY48" s="89">
        <f t="shared" si="39"/>
        <v>0</v>
      </c>
      <c r="AZ48" s="89">
        <f t="shared" si="39"/>
        <v>0</v>
      </c>
      <c r="BA48" s="89">
        <f t="shared" si="39"/>
        <v>0</v>
      </c>
      <c r="BB48" s="89">
        <f t="shared" si="39"/>
        <v>0</v>
      </c>
      <c r="BC48" s="89">
        <f t="shared" si="39"/>
        <v>0</v>
      </c>
      <c r="BD48" s="89">
        <f t="shared" si="39"/>
        <v>0</v>
      </c>
      <c r="BE48" s="89">
        <f t="shared" si="39"/>
        <v>0</v>
      </c>
      <c r="BF48" s="89">
        <f t="shared" si="39"/>
        <v>0</v>
      </c>
      <c r="BG48" s="89">
        <f t="shared" si="39"/>
        <v>0</v>
      </c>
      <c r="BH48" s="89">
        <f t="shared" si="39"/>
        <v>0</v>
      </c>
      <c r="BI48" s="89">
        <f t="shared" si="39"/>
        <v>0</v>
      </c>
      <c r="BJ48" s="89">
        <f t="shared" si="39"/>
        <v>0</v>
      </c>
      <c r="BK48" s="89">
        <f t="shared" si="39"/>
        <v>0</v>
      </c>
      <c r="BL48" s="89">
        <f t="shared" si="39"/>
        <v>0</v>
      </c>
      <c r="BM48" s="89">
        <f t="shared" si="39"/>
        <v>0</v>
      </c>
      <c r="BN48" s="89">
        <f t="shared" si="39"/>
        <v>0</v>
      </c>
      <c r="BO48" s="89">
        <f t="shared" si="39"/>
        <v>0</v>
      </c>
      <c r="BP48" s="89">
        <f t="shared" si="39"/>
        <v>0</v>
      </c>
      <c r="BQ48" s="89">
        <f t="shared" ref="BQ48:CI48" si="40">+Z48-SUM(Z49:Z50)</f>
        <v>0</v>
      </c>
      <c r="BR48" s="89">
        <f t="shared" si="40"/>
        <v>0</v>
      </c>
      <c r="BS48" s="89">
        <f t="shared" si="40"/>
        <v>0</v>
      </c>
      <c r="BT48" s="89">
        <f t="shared" si="40"/>
        <v>0</v>
      </c>
      <c r="BU48" s="89">
        <f t="shared" si="40"/>
        <v>0</v>
      </c>
      <c r="BV48" s="89">
        <f t="shared" si="40"/>
        <v>0</v>
      </c>
      <c r="BW48" s="89">
        <f t="shared" si="40"/>
        <v>0</v>
      </c>
      <c r="BX48" s="89">
        <f t="shared" si="40"/>
        <v>0</v>
      </c>
      <c r="BY48" s="89">
        <f t="shared" si="40"/>
        <v>0</v>
      </c>
      <c r="BZ48" s="89">
        <f t="shared" si="40"/>
        <v>0</v>
      </c>
      <c r="CA48" s="89">
        <f t="shared" si="40"/>
        <v>0</v>
      </c>
      <c r="CB48" s="89">
        <f t="shared" si="40"/>
        <v>0</v>
      </c>
      <c r="CC48" s="89">
        <f t="shared" si="40"/>
        <v>0</v>
      </c>
      <c r="CD48" s="89">
        <f t="shared" si="40"/>
        <v>0</v>
      </c>
      <c r="CE48" s="89">
        <f t="shared" si="40"/>
        <v>0</v>
      </c>
      <c r="CF48" s="89">
        <f t="shared" si="40"/>
        <v>0</v>
      </c>
      <c r="CG48" s="89">
        <f t="shared" si="40"/>
        <v>0</v>
      </c>
      <c r="CH48" s="89">
        <f t="shared" si="40"/>
        <v>0</v>
      </c>
      <c r="CI48" s="89">
        <f t="shared" si="40"/>
        <v>0</v>
      </c>
      <c r="CK48" s="89">
        <f t="shared" ref="CK48:CK56" si="41">+AR48-SUM(D48:AQ48)</f>
        <v>0</v>
      </c>
    </row>
    <row r="49" spans="1:89" s="53" customFormat="1" ht="17.100000000000001" customHeight="1">
      <c r="B49" s="61"/>
      <c r="C49" s="458" t="s">
        <v>52</v>
      </c>
      <c r="D49" s="404"/>
      <c r="E49" s="404"/>
      <c r="F49" s="404"/>
      <c r="G49" s="404"/>
      <c r="H49" s="404"/>
      <c r="I49" s="404"/>
      <c r="J49" s="404"/>
      <c r="K49" s="404"/>
      <c r="L49" s="404"/>
      <c r="M49" s="405"/>
      <c r="N49" s="405"/>
      <c r="O49" s="405"/>
      <c r="P49" s="406"/>
      <c r="Q49" s="406"/>
      <c r="R49" s="406"/>
      <c r="S49" s="406"/>
      <c r="T49" s="406"/>
      <c r="U49" s="406"/>
      <c r="V49" s="406"/>
      <c r="W49" s="406"/>
      <c r="X49" s="406"/>
      <c r="Y49" s="407"/>
      <c r="Z49" s="407"/>
      <c r="AA49" s="408"/>
      <c r="AB49" s="408"/>
      <c r="AC49" s="408"/>
      <c r="AD49" s="408"/>
      <c r="AE49" s="408"/>
      <c r="AF49" s="408"/>
      <c r="AG49" s="408"/>
      <c r="AH49" s="408"/>
      <c r="AI49" s="408"/>
      <c r="AJ49" s="408"/>
      <c r="AK49" s="408"/>
      <c r="AL49" s="408"/>
      <c r="AM49" s="408"/>
      <c r="AN49" s="408"/>
      <c r="AO49" s="408"/>
      <c r="AP49" s="408"/>
      <c r="AQ49" s="408"/>
      <c r="AR49" s="399">
        <f t="shared" si="38"/>
        <v>0</v>
      </c>
      <c r="AS49" s="282"/>
      <c r="AT49" s="5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c r="BW49" s="89"/>
      <c r="BX49" s="89"/>
      <c r="BY49" s="89"/>
      <c r="BZ49" s="89"/>
      <c r="CA49" s="89"/>
      <c r="CB49" s="89"/>
      <c r="CC49" s="89"/>
      <c r="CD49" s="89"/>
      <c r="CE49" s="89"/>
      <c r="CF49" s="89"/>
      <c r="CG49" s="89"/>
      <c r="CH49" s="89"/>
      <c r="CI49" s="89"/>
      <c r="CK49" s="89">
        <f t="shared" si="41"/>
        <v>0</v>
      </c>
    </row>
    <row r="50" spans="1:89" s="53" customFormat="1" ht="17.100000000000001" customHeight="1">
      <c r="B50" s="61"/>
      <c r="C50" s="458" t="s">
        <v>53</v>
      </c>
      <c r="D50" s="404"/>
      <c r="E50" s="404"/>
      <c r="F50" s="404"/>
      <c r="G50" s="404"/>
      <c r="H50" s="404"/>
      <c r="I50" s="404"/>
      <c r="J50" s="404"/>
      <c r="K50" s="404"/>
      <c r="L50" s="404"/>
      <c r="M50" s="405"/>
      <c r="N50" s="405"/>
      <c r="O50" s="405"/>
      <c r="P50" s="406"/>
      <c r="Q50" s="406"/>
      <c r="R50" s="406"/>
      <c r="S50" s="406"/>
      <c r="T50" s="406"/>
      <c r="U50" s="406"/>
      <c r="V50" s="406"/>
      <c r="W50" s="406"/>
      <c r="X50" s="406"/>
      <c r="Y50" s="407"/>
      <c r="Z50" s="407"/>
      <c r="AA50" s="408"/>
      <c r="AB50" s="408"/>
      <c r="AC50" s="408"/>
      <c r="AD50" s="408"/>
      <c r="AE50" s="408"/>
      <c r="AF50" s="408"/>
      <c r="AG50" s="408"/>
      <c r="AH50" s="408"/>
      <c r="AI50" s="408"/>
      <c r="AJ50" s="408"/>
      <c r="AK50" s="408"/>
      <c r="AL50" s="408"/>
      <c r="AM50" s="408"/>
      <c r="AN50" s="408"/>
      <c r="AO50" s="408"/>
      <c r="AP50" s="408"/>
      <c r="AQ50" s="408"/>
      <c r="AR50" s="399">
        <f t="shared" si="38"/>
        <v>0</v>
      </c>
      <c r="AS50" s="282"/>
      <c r="AT50" s="5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c r="BW50" s="89"/>
      <c r="BX50" s="89"/>
      <c r="BY50" s="89"/>
      <c r="BZ50" s="89"/>
      <c r="CA50" s="89"/>
      <c r="CB50" s="89"/>
      <c r="CC50" s="89"/>
      <c r="CD50" s="89"/>
      <c r="CE50" s="89"/>
      <c r="CF50" s="89"/>
      <c r="CG50" s="89"/>
      <c r="CH50" s="89"/>
      <c r="CI50" s="89"/>
      <c r="CK50" s="89">
        <f t="shared" si="41"/>
        <v>0</v>
      </c>
    </row>
    <row r="51" spans="1:89" s="5" customFormat="1" ht="17.100000000000001" customHeight="1">
      <c r="A51" s="9"/>
      <c r="B51" s="12"/>
      <c r="C51" s="467" t="s">
        <v>11</v>
      </c>
      <c r="D51" s="404"/>
      <c r="E51" s="404"/>
      <c r="F51" s="404"/>
      <c r="G51" s="404"/>
      <c r="H51" s="404"/>
      <c r="I51" s="404"/>
      <c r="J51" s="404"/>
      <c r="K51" s="404"/>
      <c r="L51" s="404"/>
      <c r="M51" s="404"/>
      <c r="N51" s="404"/>
      <c r="O51" s="404"/>
      <c r="P51" s="404"/>
      <c r="Q51" s="404"/>
      <c r="R51" s="404"/>
      <c r="S51" s="404"/>
      <c r="T51" s="404"/>
      <c r="U51" s="404"/>
      <c r="V51" s="404"/>
      <c r="W51" s="404"/>
      <c r="X51" s="404"/>
      <c r="Y51" s="404"/>
      <c r="Z51" s="404"/>
      <c r="AA51" s="404"/>
      <c r="AB51" s="404"/>
      <c r="AC51" s="404"/>
      <c r="AD51" s="404"/>
      <c r="AE51" s="404"/>
      <c r="AF51" s="404"/>
      <c r="AG51" s="404"/>
      <c r="AH51" s="404"/>
      <c r="AI51" s="404"/>
      <c r="AJ51" s="404"/>
      <c r="AK51" s="404"/>
      <c r="AL51" s="404"/>
      <c r="AM51" s="404"/>
      <c r="AN51" s="404"/>
      <c r="AO51" s="404"/>
      <c r="AP51" s="404"/>
      <c r="AQ51" s="404"/>
      <c r="AR51" s="399">
        <f t="shared" si="38"/>
        <v>0</v>
      </c>
      <c r="AS51" s="290"/>
      <c r="AT51" s="6"/>
      <c r="AU51" s="89">
        <f t="shared" ref="AU51:BP51" si="42">+D51-SUM(D52:D53)</f>
        <v>0</v>
      </c>
      <c r="AV51" s="89">
        <f t="shared" si="42"/>
        <v>0</v>
      </c>
      <c r="AW51" s="89">
        <f t="shared" si="42"/>
        <v>0</v>
      </c>
      <c r="AX51" s="89">
        <f t="shared" si="42"/>
        <v>0</v>
      </c>
      <c r="AY51" s="89">
        <f t="shared" si="42"/>
        <v>0</v>
      </c>
      <c r="AZ51" s="89">
        <f t="shared" si="42"/>
        <v>0</v>
      </c>
      <c r="BA51" s="89">
        <f t="shared" si="42"/>
        <v>0</v>
      </c>
      <c r="BB51" s="89">
        <f t="shared" si="42"/>
        <v>0</v>
      </c>
      <c r="BC51" s="89">
        <f t="shared" si="42"/>
        <v>0</v>
      </c>
      <c r="BD51" s="89">
        <f t="shared" si="42"/>
        <v>0</v>
      </c>
      <c r="BE51" s="89">
        <f t="shared" si="42"/>
        <v>0</v>
      </c>
      <c r="BF51" s="89">
        <f t="shared" si="42"/>
        <v>0</v>
      </c>
      <c r="BG51" s="89">
        <f t="shared" si="42"/>
        <v>0</v>
      </c>
      <c r="BH51" s="89">
        <f t="shared" si="42"/>
        <v>0</v>
      </c>
      <c r="BI51" s="89">
        <f t="shared" si="42"/>
        <v>0</v>
      </c>
      <c r="BJ51" s="89">
        <f t="shared" si="42"/>
        <v>0</v>
      </c>
      <c r="BK51" s="89">
        <f t="shared" si="42"/>
        <v>0</v>
      </c>
      <c r="BL51" s="89">
        <f t="shared" si="42"/>
        <v>0</v>
      </c>
      <c r="BM51" s="89">
        <f t="shared" si="42"/>
        <v>0</v>
      </c>
      <c r="BN51" s="89">
        <f t="shared" si="42"/>
        <v>0</v>
      </c>
      <c r="BO51" s="89">
        <f t="shared" si="42"/>
        <v>0</v>
      </c>
      <c r="BP51" s="89">
        <f t="shared" si="42"/>
        <v>0</v>
      </c>
      <c r="BQ51" s="89">
        <f t="shared" ref="BQ51:CI51" si="43">+Z51-SUM(Z52:Z53)</f>
        <v>0</v>
      </c>
      <c r="BR51" s="89">
        <f t="shared" si="43"/>
        <v>0</v>
      </c>
      <c r="BS51" s="89">
        <f t="shared" si="43"/>
        <v>0</v>
      </c>
      <c r="BT51" s="89">
        <f t="shared" si="43"/>
        <v>0</v>
      </c>
      <c r="BU51" s="89">
        <f t="shared" si="43"/>
        <v>0</v>
      </c>
      <c r="BV51" s="89">
        <f t="shared" si="43"/>
        <v>0</v>
      </c>
      <c r="BW51" s="89">
        <f t="shared" si="43"/>
        <v>0</v>
      </c>
      <c r="BX51" s="89">
        <f t="shared" si="43"/>
        <v>0</v>
      </c>
      <c r="BY51" s="89">
        <f t="shared" si="43"/>
        <v>0</v>
      </c>
      <c r="BZ51" s="89">
        <f t="shared" si="43"/>
        <v>0</v>
      </c>
      <c r="CA51" s="89">
        <f t="shared" si="43"/>
        <v>0</v>
      </c>
      <c r="CB51" s="89">
        <f t="shared" si="43"/>
        <v>0</v>
      </c>
      <c r="CC51" s="89">
        <f t="shared" si="43"/>
        <v>0</v>
      </c>
      <c r="CD51" s="89">
        <f t="shared" si="43"/>
        <v>0</v>
      </c>
      <c r="CE51" s="89">
        <f t="shared" si="43"/>
        <v>0</v>
      </c>
      <c r="CF51" s="89">
        <f t="shared" si="43"/>
        <v>0</v>
      </c>
      <c r="CG51" s="89">
        <f t="shared" si="43"/>
        <v>0</v>
      </c>
      <c r="CH51" s="89">
        <f t="shared" si="43"/>
        <v>0</v>
      </c>
      <c r="CI51" s="89">
        <f t="shared" si="43"/>
        <v>0</v>
      </c>
      <c r="CK51" s="89">
        <f t="shared" si="41"/>
        <v>0</v>
      </c>
    </row>
    <row r="52" spans="1:89" s="53" customFormat="1" ht="17.100000000000001" customHeight="1">
      <c r="B52" s="61"/>
      <c r="C52" s="458" t="s">
        <v>52</v>
      </c>
      <c r="D52" s="404"/>
      <c r="E52" s="404"/>
      <c r="F52" s="404"/>
      <c r="G52" s="404"/>
      <c r="H52" s="404"/>
      <c r="I52" s="404"/>
      <c r="J52" s="404"/>
      <c r="K52" s="404"/>
      <c r="L52" s="404"/>
      <c r="M52" s="405"/>
      <c r="N52" s="405"/>
      <c r="O52" s="405"/>
      <c r="P52" s="406"/>
      <c r="Q52" s="406"/>
      <c r="R52" s="406"/>
      <c r="S52" s="406"/>
      <c r="T52" s="406"/>
      <c r="U52" s="406"/>
      <c r="V52" s="406"/>
      <c r="W52" s="406"/>
      <c r="X52" s="406"/>
      <c r="Y52" s="407"/>
      <c r="Z52" s="407"/>
      <c r="AA52" s="408"/>
      <c r="AB52" s="408"/>
      <c r="AC52" s="408"/>
      <c r="AD52" s="408"/>
      <c r="AE52" s="408"/>
      <c r="AF52" s="408"/>
      <c r="AG52" s="408"/>
      <c r="AH52" s="408"/>
      <c r="AI52" s="408"/>
      <c r="AJ52" s="408"/>
      <c r="AK52" s="408"/>
      <c r="AL52" s="408"/>
      <c r="AM52" s="408"/>
      <c r="AN52" s="408"/>
      <c r="AO52" s="408"/>
      <c r="AP52" s="408"/>
      <c r="AQ52" s="408"/>
      <c r="AR52" s="399">
        <f t="shared" si="38"/>
        <v>0</v>
      </c>
      <c r="AS52" s="282"/>
      <c r="AT52" s="5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c r="BW52" s="89"/>
      <c r="BX52" s="89"/>
      <c r="BY52" s="89"/>
      <c r="BZ52" s="89"/>
      <c r="CA52" s="89"/>
      <c r="CB52" s="89"/>
      <c r="CC52" s="89"/>
      <c r="CD52" s="89"/>
      <c r="CE52" s="89"/>
      <c r="CF52" s="89"/>
      <c r="CG52" s="89"/>
      <c r="CH52" s="89"/>
      <c r="CI52" s="89"/>
      <c r="CK52" s="89">
        <f t="shared" si="41"/>
        <v>0</v>
      </c>
    </row>
    <row r="53" spans="1:89" s="53" customFormat="1" ht="17.100000000000001" customHeight="1">
      <c r="B53" s="61"/>
      <c r="C53" s="458" t="s">
        <v>53</v>
      </c>
      <c r="D53" s="404"/>
      <c r="E53" s="404"/>
      <c r="F53" s="404"/>
      <c r="G53" s="404"/>
      <c r="H53" s="404"/>
      <c r="I53" s="404"/>
      <c r="J53" s="404"/>
      <c r="K53" s="404"/>
      <c r="L53" s="404"/>
      <c r="M53" s="405"/>
      <c r="N53" s="405"/>
      <c r="O53" s="405"/>
      <c r="P53" s="406"/>
      <c r="Q53" s="406"/>
      <c r="R53" s="406"/>
      <c r="S53" s="406"/>
      <c r="T53" s="406"/>
      <c r="U53" s="406"/>
      <c r="V53" s="406"/>
      <c r="W53" s="406"/>
      <c r="X53" s="406"/>
      <c r="Y53" s="407"/>
      <c r="Z53" s="407"/>
      <c r="AA53" s="408"/>
      <c r="AB53" s="408"/>
      <c r="AC53" s="408"/>
      <c r="AD53" s="408"/>
      <c r="AE53" s="408"/>
      <c r="AF53" s="408"/>
      <c r="AG53" s="408"/>
      <c r="AH53" s="408"/>
      <c r="AI53" s="408"/>
      <c r="AJ53" s="408"/>
      <c r="AK53" s="408"/>
      <c r="AL53" s="408"/>
      <c r="AM53" s="408"/>
      <c r="AN53" s="408"/>
      <c r="AO53" s="408"/>
      <c r="AP53" s="408"/>
      <c r="AQ53" s="408"/>
      <c r="AR53" s="399">
        <f t="shared" si="38"/>
        <v>0</v>
      </c>
      <c r="AS53" s="282"/>
      <c r="AT53" s="5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c r="BW53" s="89"/>
      <c r="BX53" s="89"/>
      <c r="BY53" s="89"/>
      <c r="BZ53" s="89"/>
      <c r="CA53" s="89"/>
      <c r="CB53" s="89"/>
      <c r="CC53" s="89"/>
      <c r="CD53" s="89"/>
      <c r="CE53" s="89"/>
      <c r="CF53" s="89"/>
      <c r="CG53" s="89"/>
      <c r="CH53" s="89"/>
      <c r="CI53" s="89"/>
      <c r="CK53" s="89">
        <f t="shared" si="41"/>
        <v>0</v>
      </c>
    </row>
    <row r="54" spans="1:89" s="5" customFormat="1" ht="17.100000000000001" customHeight="1">
      <c r="A54" s="9"/>
      <c r="B54" s="12"/>
      <c r="C54" s="467" t="s">
        <v>12</v>
      </c>
      <c r="D54" s="404"/>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D54" s="404"/>
      <c r="AE54" s="404"/>
      <c r="AF54" s="404"/>
      <c r="AG54" s="404"/>
      <c r="AH54" s="404"/>
      <c r="AI54" s="404"/>
      <c r="AJ54" s="404"/>
      <c r="AK54" s="404"/>
      <c r="AL54" s="404"/>
      <c r="AM54" s="404"/>
      <c r="AN54" s="404"/>
      <c r="AO54" s="404"/>
      <c r="AP54" s="404"/>
      <c r="AQ54" s="404"/>
      <c r="AR54" s="399">
        <f t="shared" si="38"/>
        <v>0</v>
      </c>
      <c r="AS54" s="290"/>
      <c r="AT54" s="6"/>
      <c r="AU54" s="89">
        <f t="shared" ref="AU54:BP54" si="44">+D54-SUM(D55:D56)</f>
        <v>0</v>
      </c>
      <c r="AV54" s="89">
        <f t="shared" si="44"/>
        <v>0</v>
      </c>
      <c r="AW54" s="89">
        <f t="shared" si="44"/>
        <v>0</v>
      </c>
      <c r="AX54" s="89">
        <f t="shared" si="44"/>
        <v>0</v>
      </c>
      <c r="AY54" s="89">
        <f t="shared" si="44"/>
        <v>0</v>
      </c>
      <c r="AZ54" s="89">
        <f t="shared" si="44"/>
        <v>0</v>
      </c>
      <c r="BA54" s="89">
        <f t="shared" si="44"/>
        <v>0</v>
      </c>
      <c r="BB54" s="89">
        <f t="shared" si="44"/>
        <v>0</v>
      </c>
      <c r="BC54" s="89">
        <f t="shared" si="44"/>
        <v>0</v>
      </c>
      <c r="BD54" s="89">
        <f t="shared" si="44"/>
        <v>0</v>
      </c>
      <c r="BE54" s="89">
        <f t="shared" si="44"/>
        <v>0</v>
      </c>
      <c r="BF54" s="89">
        <f t="shared" si="44"/>
        <v>0</v>
      </c>
      <c r="BG54" s="89">
        <f t="shared" si="44"/>
        <v>0</v>
      </c>
      <c r="BH54" s="89">
        <f t="shared" si="44"/>
        <v>0</v>
      </c>
      <c r="BI54" s="89">
        <f t="shared" si="44"/>
        <v>0</v>
      </c>
      <c r="BJ54" s="89">
        <f t="shared" si="44"/>
        <v>0</v>
      </c>
      <c r="BK54" s="89">
        <f t="shared" si="44"/>
        <v>0</v>
      </c>
      <c r="BL54" s="89">
        <f t="shared" si="44"/>
        <v>0</v>
      </c>
      <c r="BM54" s="89">
        <f t="shared" si="44"/>
        <v>0</v>
      </c>
      <c r="BN54" s="89">
        <f t="shared" si="44"/>
        <v>0</v>
      </c>
      <c r="BO54" s="89">
        <f t="shared" si="44"/>
        <v>0</v>
      </c>
      <c r="BP54" s="89">
        <f t="shared" si="44"/>
        <v>0</v>
      </c>
      <c r="BQ54" s="89">
        <f t="shared" ref="BQ54:CI54" si="45">+Z54-SUM(Z55:Z56)</f>
        <v>0</v>
      </c>
      <c r="BR54" s="89">
        <f t="shared" si="45"/>
        <v>0</v>
      </c>
      <c r="BS54" s="89">
        <f t="shared" si="45"/>
        <v>0</v>
      </c>
      <c r="BT54" s="89">
        <f t="shared" si="45"/>
        <v>0</v>
      </c>
      <c r="BU54" s="89">
        <f t="shared" si="45"/>
        <v>0</v>
      </c>
      <c r="BV54" s="89">
        <f t="shared" si="45"/>
        <v>0</v>
      </c>
      <c r="BW54" s="89">
        <f t="shared" si="45"/>
        <v>0</v>
      </c>
      <c r="BX54" s="89">
        <f t="shared" si="45"/>
        <v>0</v>
      </c>
      <c r="BY54" s="89">
        <f t="shared" si="45"/>
        <v>0</v>
      </c>
      <c r="BZ54" s="89">
        <f t="shared" si="45"/>
        <v>0</v>
      </c>
      <c r="CA54" s="89">
        <f t="shared" si="45"/>
        <v>0</v>
      </c>
      <c r="CB54" s="89">
        <f t="shared" si="45"/>
        <v>0</v>
      </c>
      <c r="CC54" s="89">
        <f t="shared" si="45"/>
        <v>0</v>
      </c>
      <c r="CD54" s="89">
        <f t="shared" si="45"/>
        <v>0</v>
      </c>
      <c r="CE54" s="89">
        <f t="shared" si="45"/>
        <v>0</v>
      </c>
      <c r="CF54" s="89">
        <f t="shared" si="45"/>
        <v>0</v>
      </c>
      <c r="CG54" s="89">
        <f t="shared" si="45"/>
        <v>0</v>
      </c>
      <c r="CH54" s="89">
        <f t="shared" si="45"/>
        <v>0</v>
      </c>
      <c r="CI54" s="89">
        <f t="shared" si="45"/>
        <v>0</v>
      </c>
      <c r="CK54" s="89">
        <f t="shared" si="41"/>
        <v>0</v>
      </c>
    </row>
    <row r="55" spans="1:89" s="53" customFormat="1" ht="17.100000000000001" customHeight="1">
      <c r="B55" s="61"/>
      <c r="C55" s="458" t="s">
        <v>52</v>
      </c>
      <c r="D55" s="404"/>
      <c r="E55" s="404"/>
      <c r="F55" s="404"/>
      <c r="G55" s="404"/>
      <c r="H55" s="404"/>
      <c r="I55" s="404"/>
      <c r="J55" s="404"/>
      <c r="K55" s="404"/>
      <c r="L55" s="404"/>
      <c r="M55" s="405"/>
      <c r="N55" s="405"/>
      <c r="O55" s="405"/>
      <c r="P55" s="406"/>
      <c r="Q55" s="406"/>
      <c r="R55" s="406"/>
      <c r="S55" s="406"/>
      <c r="T55" s="406"/>
      <c r="U55" s="406"/>
      <c r="V55" s="406"/>
      <c r="W55" s="406"/>
      <c r="X55" s="406"/>
      <c r="Y55" s="407"/>
      <c r="Z55" s="407"/>
      <c r="AA55" s="408"/>
      <c r="AB55" s="408"/>
      <c r="AC55" s="408"/>
      <c r="AD55" s="408"/>
      <c r="AE55" s="408"/>
      <c r="AF55" s="408"/>
      <c r="AG55" s="408"/>
      <c r="AH55" s="408"/>
      <c r="AI55" s="408"/>
      <c r="AJ55" s="408"/>
      <c r="AK55" s="408"/>
      <c r="AL55" s="408"/>
      <c r="AM55" s="408"/>
      <c r="AN55" s="408"/>
      <c r="AO55" s="408"/>
      <c r="AP55" s="408"/>
      <c r="AQ55" s="408"/>
      <c r="AR55" s="399">
        <f t="shared" si="38"/>
        <v>0</v>
      </c>
      <c r="AS55" s="282"/>
      <c r="AT55" s="5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c r="BW55" s="89"/>
      <c r="BX55" s="89"/>
      <c r="BY55" s="89"/>
      <c r="BZ55" s="89"/>
      <c r="CA55" s="89"/>
      <c r="CB55" s="89"/>
      <c r="CC55" s="89"/>
      <c r="CD55" s="89"/>
      <c r="CE55" s="89"/>
      <c r="CF55" s="89"/>
      <c r="CG55" s="89"/>
      <c r="CH55" s="89"/>
      <c r="CI55" s="89"/>
      <c r="CK55" s="89">
        <f t="shared" si="41"/>
        <v>0</v>
      </c>
    </row>
    <row r="56" spans="1:89" s="53" customFormat="1" ht="17.100000000000001" customHeight="1">
      <c r="B56" s="61"/>
      <c r="C56" s="458" t="s">
        <v>53</v>
      </c>
      <c r="D56" s="404"/>
      <c r="E56" s="404"/>
      <c r="F56" s="404"/>
      <c r="G56" s="404"/>
      <c r="H56" s="404"/>
      <c r="I56" s="404"/>
      <c r="J56" s="404"/>
      <c r="K56" s="404"/>
      <c r="L56" s="404"/>
      <c r="M56" s="405"/>
      <c r="N56" s="405"/>
      <c r="O56" s="405"/>
      <c r="P56" s="406"/>
      <c r="Q56" s="406"/>
      <c r="R56" s="406"/>
      <c r="S56" s="406"/>
      <c r="T56" s="406"/>
      <c r="U56" s="406"/>
      <c r="V56" s="406"/>
      <c r="W56" s="406"/>
      <c r="X56" s="406"/>
      <c r="Y56" s="407"/>
      <c r="Z56" s="407"/>
      <c r="AA56" s="408"/>
      <c r="AB56" s="408"/>
      <c r="AC56" s="408"/>
      <c r="AD56" s="408"/>
      <c r="AE56" s="408"/>
      <c r="AF56" s="408"/>
      <c r="AG56" s="408"/>
      <c r="AH56" s="408"/>
      <c r="AI56" s="408"/>
      <c r="AJ56" s="408"/>
      <c r="AK56" s="408"/>
      <c r="AL56" s="408"/>
      <c r="AM56" s="408"/>
      <c r="AN56" s="408"/>
      <c r="AO56" s="408"/>
      <c r="AP56" s="408"/>
      <c r="AQ56" s="408"/>
      <c r="AR56" s="399">
        <f t="shared" si="38"/>
        <v>0</v>
      </c>
      <c r="AS56" s="282"/>
      <c r="AT56" s="5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c r="CC56" s="89"/>
      <c r="CD56" s="89"/>
      <c r="CE56" s="89"/>
      <c r="CF56" s="89"/>
      <c r="CG56" s="89"/>
      <c r="CH56" s="89"/>
      <c r="CI56" s="89"/>
      <c r="CK56" s="89">
        <f t="shared" si="41"/>
        <v>0</v>
      </c>
    </row>
    <row r="57" spans="1:89" s="5" customFormat="1" ht="17.100000000000001" customHeight="1">
      <c r="A57" s="9"/>
      <c r="B57" s="12"/>
      <c r="C57" s="467" t="s">
        <v>176</v>
      </c>
      <c r="D57" s="400">
        <f t="shared" ref="D57:AQ57" si="46">+SUM(D54,D51,D48)</f>
        <v>0</v>
      </c>
      <c r="E57" s="400">
        <f t="shared" ref="E57" si="47">+SUM(E54,E51,E48)</f>
        <v>0</v>
      </c>
      <c r="F57" s="400">
        <f t="shared" si="46"/>
        <v>0</v>
      </c>
      <c r="G57" s="400">
        <f t="shared" si="46"/>
        <v>0</v>
      </c>
      <c r="H57" s="400">
        <f t="shared" si="46"/>
        <v>0</v>
      </c>
      <c r="I57" s="400">
        <f t="shared" si="46"/>
        <v>0</v>
      </c>
      <c r="J57" s="400">
        <f t="shared" si="46"/>
        <v>0</v>
      </c>
      <c r="K57" s="400">
        <f t="shared" si="46"/>
        <v>0</v>
      </c>
      <c r="L57" s="400">
        <f t="shared" si="46"/>
        <v>0</v>
      </c>
      <c r="M57" s="400">
        <f t="shared" si="46"/>
        <v>0</v>
      </c>
      <c r="N57" s="400">
        <f t="shared" si="46"/>
        <v>0</v>
      </c>
      <c r="O57" s="400">
        <f t="shared" si="46"/>
        <v>0</v>
      </c>
      <c r="P57" s="400">
        <f t="shared" si="46"/>
        <v>0</v>
      </c>
      <c r="Q57" s="400">
        <f t="shared" si="46"/>
        <v>0</v>
      </c>
      <c r="R57" s="400">
        <f t="shared" si="46"/>
        <v>0</v>
      </c>
      <c r="S57" s="400">
        <f t="shared" si="46"/>
        <v>0</v>
      </c>
      <c r="T57" s="400">
        <f t="shared" si="46"/>
        <v>0</v>
      </c>
      <c r="U57" s="400">
        <f t="shared" si="46"/>
        <v>0</v>
      </c>
      <c r="V57" s="400">
        <f t="shared" si="46"/>
        <v>0</v>
      </c>
      <c r="W57" s="400">
        <f t="shared" si="46"/>
        <v>0</v>
      </c>
      <c r="X57" s="400">
        <f t="shared" si="46"/>
        <v>0</v>
      </c>
      <c r="Y57" s="400">
        <f t="shared" si="46"/>
        <v>0</v>
      </c>
      <c r="Z57" s="400">
        <f t="shared" si="46"/>
        <v>0</v>
      </c>
      <c r="AA57" s="400">
        <f t="shared" si="46"/>
        <v>0</v>
      </c>
      <c r="AB57" s="400">
        <f t="shared" si="46"/>
        <v>0</v>
      </c>
      <c r="AC57" s="400">
        <f t="shared" si="46"/>
        <v>0</v>
      </c>
      <c r="AD57" s="400">
        <f t="shared" si="46"/>
        <v>0</v>
      </c>
      <c r="AE57" s="400">
        <f t="shared" si="46"/>
        <v>0</v>
      </c>
      <c r="AF57" s="400">
        <f t="shared" si="46"/>
        <v>0</v>
      </c>
      <c r="AG57" s="400">
        <f t="shared" si="46"/>
        <v>0</v>
      </c>
      <c r="AH57" s="400">
        <f t="shared" si="46"/>
        <v>0</v>
      </c>
      <c r="AI57" s="400">
        <f t="shared" si="46"/>
        <v>0</v>
      </c>
      <c r="AJ57" s="400">
        <f t="shared" si="46"/>
        <v>0</v>
      </c>
      <c r="AK57" s="400">
        <f t="shared" si="46"/>
        <v>0</v>
      </c>
      <c r="AL57" s="400">
        <f t="shared" si="46"/>
        <v>0</v>
      </c>
      <c r="AM57" s="400">
        <f t="shared" si="46"/>
        <v>0</v>
      </c>
      <c r="AN57" s="400">
        <f t="shared" si="46"/>
        <v>0</v>
      </c>
      <c r="AO57" s="400">
        <f t="shared" si="46"/>
        <v>0</v>
      </c>
      <c r="AP57" s="400">
        <f t="shared" si="46"/>
        <v>0</v>
      </c>
      <c r="AQ57" s="400">
        <f t="shared" si="46"/>
        <v>0</v>
      </c>
      <c r="AR57" s="399">
        <f t="shared" si="38"/>
        <v>0</v>
      </c>
      <c r="AS57" s="290"/>
      <c r="AT57" s="6"/>
      <c r="AU57" s="89">
        <f t="shared" ref="AU57:BP57" si="48">+D57-D48-D51-D54</f>
        <v>0</v>
      </c>
      <c r="AV57" s="89">
        <f t="shared" si="48"/>
        <v>0</v>
      </c>
      <c r="AW57" s="89">
        <f t="shared" si="48"/>
        <v>0</v>
      </c>
      <c r="AX57" s="89">
        <f t="shared" si="48"/>
        <v>0</v>
      </c>
      <c r="AY57" s="89">
        <f t="shared" si="48"/>
        <v>0</v>
      </c>
      <c r="AZ57" s="89">
        <f t="shared" si="48"/>
        <v>0</v>
      </c>
      <c r="BA57" s="89">
        <f t="shared" si="48"/>
        <v>0</v>
      </c>
      <c r="BB57" s="89">
        <f t="shared" si="48"/>
        <v>0</v>
      </c>
      <c r="BC57" s="89">
        <f t="shared" si="48"/>
        <v>0</v>
      </c>
      <c r="BD57" s="89">
        <f t="shared" si="48"/>
        <v>0</v>
      </c>
      <c r="BE57" s="89">
        <f t="shared" si="48"/>
        <v>0</v>
      </c>
      <c r="BF57" s="89">
        <f t="shared" si="48"/>
        <v>0</v>
      </c>
      <c r="BG57" s="89">
        <f t="shared" si="48"/>
        <v>0</v>
      </c>
      <c r="BH57" s="89">
        <f t="shared" si="48"/>
        <v>0</v>
      </c>
      <c r="BI57" s="89">
        <f t="shared" si="48"/>
        <v>0</v>
      </c>
      <c r="BJ57" s="89">
        <f t="shared" si="48"/>
        <v>0</v>
      </c>
      <c r="BK57" s="89">
        <f t="shared" si="48"/>
        <v>0</v>
      </c>
      <c r="BL57" s="89">
        <f t="shared" si="48"/>
        <v>0</v>
      </c>
      <c r="BM57" s="89">
        <f t="shared" si="48"/>
        <v>0</v>
      </c>
      <c r="BN57" s="89">
        <f t="shared" si="48"/>
        <v>0</v>
      </c>
      <c r="BO57" s="89">
        <f t="shared" si="48"/>
        <v>0</v>
      </c>
      <c r="BP57" s="89">
        <f t="shared" si="48"/>
        <v>0</v>
      </c>
      <c r="BQ57" s="89">
        <f t="shared" ref="BQ57:CI57" si="49">+Z57-Z48-Z51-Z54</f>
        <v>0</v>
      </c>
      <c r="BR57" s="89">
        <f t="shared" si="49"/>
        <v>0</v>
      </c>
      <c r="BS57" s="89">
        <f t="shared" si="49"/>
        <v>0</v>
      </c>
      <c r="BT57" s="89">
        <f t="shared" si="49"/>
        <v>0</v>
      </c>
      <c r="BU57" s="89">
        <f t="shared" si="49"/>
        <v>0</v>
      </c>
      <c r="BV57" s="89">
        <f t="shared" si="49"/>
        <v>0</v>
      </c>
      <c r="BW57" s="89">
        <f t="shared" si="49"/>
        <v>0</v>
      </c>
      <c r="BX57" s="89">
        <f t="shared" si="49"/>
        <v>0</v>
      </c>
      <c r="BY57" s="89">
        <f t="shared" si="49"/>
        <v>0</v>
      </c>
      <c r="BZ57" s="89">
        <f t="shared" si="49"/>
        <v>0</v>
      </c>
      <c r="CA57" s="89">
        <f t="shared" si="49"/>
        <v>0</v>
      </c>
      <c r="CB57" s="89">
        <f t="shared" si="49"/>
        <v>0</v>
      </c>
      <c r="CC57" s="89">
        <f t="shared" si="49"/>
        <v>0</v>
      </c>
      <c r="CD57" s="89">
        <f t="shared" si="49"/>
        <v>0</v>
      </c>
      <c r="CE57" s="89">
        <f t="shared" si="49"/>
        <v>0</v>
      </c>
      <c r="CF57" s="89">
        <f t="shared" si="49"/>
        <v>0</v>
      </c>
      <c r="CG57" s="89">
        <f t="shared" si="49"/>
        <v>0</v>
      </c>
      <c r="CH57" s="89">
        <f t="shared" si="49"/>
        <v>0</v>
      </c>
      <c r="CI57" s="89">
        <f t="shared" si="49"/>
        <v>0</v>
      </c>
      <c r="CK57" s="89">
        <f>+AR57-SUM(D57:AQ57)</f>
        <v>0</v>
      </c>
    </row>
    <row r="58" spans="1:89" s="5" customFormat="1" ht="17.100000000000001" customHeight="1">
      <c r="A58" s="9"/>
      <c r="B58" s="12"/>
      <c r="C58" s="371" t="s">
        <v>217</v>
      </c>
      <c r="D58" s="485"/>
      <c r="E58" s="485"/>
      <c r="F58" s="485"/>
      <c r="G58" s="485"/>
      <c r="H58" s="485"/>
      <c r="I58" s="485"/>
      <c r="J58" s="485"/>
      <c r="K58" s="485"/>
      <c r="L58" s="485"/>
      <c r="M58" s="485"/>
      <c r="N58" s="485"/>
      <c r="O58" s="485"/>
      <c r="P58" s="485"/>
      <c r="Q58" s="485"/>
      <c r="R58" s="485"/>
      <c r="S58" s="485"/>
      <c r="T58" s="485"/>
      <c r="U58" s="485"/>
      <c r="V58" s="485"/>
      <c r="W58" s="485"/>
      <c r="X58" s="485"/>
      <c r="Y58" s="485"/>
      <c r="Z58" s="485"/>
      <c r="AA58" s="485"/>
      <c r="AB58" s="485"/>
      <c r="AC58" s="485"/>
      <c r="AD58" s="485"/>
      <c r="AE58" s="485"/>
      <c r="AF58" s="485"/>
      <c r="AG58" s="485"/>
      <c r="AH58" s="485"/>
      <c r="AI58" s="485"/>
      <c r="AJ58" s="485"/>
      <c r="AK58" s="485"/>
      <c r="AL58" s="485"/>
      <c r="AM58" s="485"/>
      <c r="AN58" s="485"/>
      <c r="AO58" s="485"/>
      <c r="AP58" s="485"/>
      <c r="AQ58" s="496"/>
      <c r="AR58" s="469"/>
      <c r="AS58" s="472"/>
      <c r="AT58" s="6"/>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c r="BW58" s="89"/>
      <c r="BX58" s="89"/>
      <c r="BY58" s="89"/>
      <c r="BZ58" s="89"/>
      <c r="CA58" s="89"/>
      <c r="CB58" s="89"/>
      <c r="CC58" s="89"/>
      <c r="CD58" s="89"/>
      <c r="CE58" s="89"/>
      <c r="CF58" s="89"/>
      <c r="CG58" s="89"/>
      <c r="CH58" s="89"/>
      <c r="CI58" s="89"/>
      <c r="CK58" s="89">
        <f>IF(AR58&lt;=AR57,0,100)</f>
        <v>0</v>
      </c>
    </row>
    <row r="59" spans="1:89" s="5" customFormat="1" ht="17.100000000000001" customHeight="1">
      <c r="A59" s="9"/>
      <c r="B59" s="12"/>
      <c r="C59" s="371" t="s">
        <v>218</v>
      </c>
      <c r="D59" s="485"/>
      <c r="E59" s="485"/>
      <c r="F59" s="485"/>
      <c r="G59" s="485"/>
      <c r="H59" s="485"/>
      <c r="I59" s="485"/>
      <c r="J59" s="485"/>
      <c r="K59" s="485"/>
      <c r="L59" s="485"/>
      <c r="M59" s="485"/>
      <c r="N59" s="485"/>
      <c r="O59" s="485"/>
      <c r="P59" s="485"/>
      <c r="Q59" s="485"/>
      <c r="R59" s="485"/>
      <c r="S59" s="485"/>
      <c r="T59" s="485"/>
      <c r="U59" s="485"/>
      <c r="V59" s="485"/>
      <c r="W59" s="485"/>
      <c r="X59" s="485"/>
      <c r="Y59" s="485"/>
      <c r="Z59" s="485"/>
      <c r="AA59" s="485"/>
      <c r="AB59" s="485"/>
      <c r="AC59" s="485"/>
      <c r="AD59" s="485"/>
      <c r="AE59" s="485"/>
      <c r="AF59" s="485"/>
      <c r="AG59" s="485"/>
      <c r="AH59" s="485"/>
      <c r="AI59" s="485"/>
      <c r="AJ59" s="485"/>
      <c r="AK59" s="485"/>
      <c r="AL59" s="485"/>
      <c r="AM59" s="485"/>
      <c r="AN59" s="485"/>
      <c r="AO59" s="485"/>
      <c r="AP59" s="485"/>
      <c r="AQ59" s="485"/>
      <c r="AR59" s="469"/>
      <c r="AS59" s="472"/>
      <c r="AT59" s="6"/>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c r="BW59" s="89"/>
      <c r="BX59" s="89"/>
      <c r="BY59" s="89"/>
      <c r="BZ59" s="89"/>
      <c r="CA59" s="89"/>
      <c r="CB59" s="89"/>
      <c r="CC59" s="89"/>
      <c r="CD59" s="89"/>
      <c r="CE59" s="89"/>
      <c r="CF59" s="89"/>
      <c r="CG59" s="89"/>
      <c r="CH59" s="89"/>
      <c r="CI59" s="89"/>
      <c r="CK59" s="89">
        <f>IF(AR59&lt;=AR57,0,100)</f>
        <v>0</v>
      </c>
    </row>
    <row r="60" spans="1:89" s="57" customFormat="1" ht="30" customHeight="1">
      <c r="B60" s="63"/>
      <c r="C60" s="464" t="s">
        <v>95</v>
      </c>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0"/>
      <c r="AD60" s="410"/>
      <c r="AE60" s="410"/>
      <c r="AF60" s="410"/>
      <c r="AG60" s="410"/>
      <c r="AH60" s="410"/>
      <c r="AI60" s="410"/>
      <c r="AJ60" s="410"/>
      <c r="AK60" s="410"/>
      <c r="AL60" s="410"/>
      <c r="AM60" s="410"/>
      <c r="AN60" s="410"/>
      <c r="AO60" s="410"/>
      <c r="AP60" s="410"/>
      <c r="AQ60" s="410"/>
      <c r="AR60" s="411"/>
      <c r="AS60" s="277"/>
      <c r="AT60" s="109"/>
      <c r="AU60" s="223"/>
      <c r="AV60" s="223"/>
      <c r="AW60" s="223"/>
      <c r="AX60" s="223"/>
      <c r="AY60" s="223"/>
      <c r="AZ60" s="223"/>
      <c r="BA60" s="223"/>
      <c r="BB60" s="223"/>
      <c r="BC60" s="223"/>
      <c r="BD60" s="223"/>
      <c r="BE60" s="223"/>
      <c r="BF60" s="223"/>
      <c r="BG60" s="223"/>
      <c r="BH60" s="223"/>
      <c r="BI60" s="223"/>
      <c r="BJ60" s="223"/>
      <c r="BK60" s="223"/>
      <c r="BL60" s="223"/>
      <c r="BM60" s="223"/>
      <c r="BN60" s="223"/>
      <c r="BO60" s="223"/>
      <c r="BP60" s="223"/>
      <c r="BQ60" s="223"/>
      <c r="BR60" s="223"/>
      <c r="BS60" s="223"/>
      <c r="BT60" s="223"/>
      <c r="BU60" s="223"/>
      <c r="BV60" s="223"/>
      <c r="BW60" s="223"/>
      <c r="BX60" s="223"/>
      <c r="BY60" s="223"/>
      <c r="BZ60" s="223"/>
      <c r="CA60" s="223"/>
      <c r="CB60" s="223"/>
      <c r="CC60" s="223"/>
      <c r="CD60" s="223"/>
      <c r="CE60" s="223"/>
      <c r="CF60" s="223"/>
      <c r="CG60" s="223"/>
      <c r="CH60" s="223"/>
      <c r="CI60" s="223"/>
      <c r="CK60" s="223"/>
    </row>
    <row r="61" spans="1:89" s="5" customFormat="1" ht="17.100000000000001" customHeight="1">
      <c r="A61" s="9"/>
      <c r="B61" s="12"/>
      <c r="C61" s="371" t="s">
        <v>217</v>
      </c>
      <c r="D61" s="485"/>
      <c r="E61" s="485"/>
      <c r="F61" s="485"/>
      <c r="G61" s="485"/>
      <c r="H61" s="485"/>
      <c r="I61" s="485"/>
      <c r="J61" s="485"/>
      <c r="K61" s="485"/>
      <c r="L61" s="485"/>
      <c r="M61" s="485"/>
      <c r="N61" s="485"/>
      <c r="O61" s="485"/>
      <c r="P61" s="485"/>
      <c r="Q61" s="485"/>
      <c r="R61" s="485"/>
      <c r="S61" s="485"/>
      <c r="T61" s="485"/>
      <c r="U61" s="485"/>
      <c r="V61" s="485"/>
      <c r="W61" s="485"/>
      <c r="X61" s="485"/>
      <c r="Y61" s="485"/>
      <c r="Z61" s="485"/>
      <c r="AA61" s="485"/>
      <c r="AB61" s="485"/>
      <c r="AC61" s="485"/>
      <c r="AD61" s="485"/>
      <c r="AE61" s="485"/>
      <c r="AF61" s="485"/>
      <c r="AG61" s="485"/>
      <c r="AH61" s="485"/>
      <c r="AI61" s="485"/>
      <c r="AJ61" s="485"/>
      <c r="AK61" s="485"/>
      <c r="AL61" s="485"/>
      <c r="AM61" s="485"/>
      <c r="AN61" s="485"/>
      <c r="AO61" s="485"/>
      <c r="AP61" s="485"/>
      <c r="AQ61" s="496"/>
      <c r="AR61" s="469"/>
      <c r="AS61" s="472"/>
      <c r="AT61" s="6"/>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K61" s="89">
        <f>IF(AR61&lt;=AR60,0,100)</f>
        <v>0</v>
      </c>
    </row>
    <row r="62" spans="1:89" s="5" customFormat="1" ht="17.100000000000001" customHeight="1">
      <c r="A62" s="9"/>
      <c r="B62" s="12"/>
      <c r="C62" s="371" t="s">
        <v>218</v>
      </c>
      <c r="D62" s="485"/>
      <c r="E62" s="485"/>
      <c r="F62" s="485"/>
      <c r="G62" s="485"/>
      <c r="H62" s="485"/>
      <c r="I62" s="485"/>
      <c r="J62" s="485"/>
      <c r="K62" s="485"/>
      <c r="L62" s="485"/>
      <c r="M62" s="485"/>
      <c r="N62" s="485"/>
      <c r="O62" s="485"/>
      <c r="P62" s="485"/>
      <c r="Q62" s="485"/>
      <c r="R62" s="485"/>
      <c r="S62" s="485"/>
      <c r="T62" s="485"/>
      <c r="U62" s="485"/>
      <c r="V62" s="485"/>
      <c r="W62" s="485"/>
      <c r="X62" s="485"/>
      <c r="Y62" s="485"/>
      <c r="Z62" s="485"/>
      <c r="AA62" s="485"/>
      <c r="AB62" s="485"/>
      <c r="AC62" s="485"/>
      <c r="AD62" s="485"/>
      <c r="AE62" s="485"/>
      <c r="AF62" s="485"/>
      <c r="AG62" s="485"/>
      <c r="AH62" s="485"/>
      <c r="AI62" s="485"/>
      <c r="AJ62" s="485"/>
      <c r="AK62" s="485"/>
      <c r="AL62" s="485"/>
      <c r="AM62" s="485"/>
      <c r="AN62" s="485"/>
      <c r="AO62" s="485"/>
      <c r="AP62" s="485"/>
      <c r="AQ62" s="485"/>
      <c r="AR62" s="469"/>
      <c r="AS62" s="472"/>
      <c r="AT62" s="6"/>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c r="BW62" s="89"/>
      <c r="BX62" s="89"/>
      <c r="BY62" s="89"/>
      <c r="BZ62" s="89"/>
      <c r="CA62" s="89"/>
      <c r="CB62" s="89"/>
      <c r="CC62" s="89"/>
      <c r="CD62" s="89"/>
      <c r="CE62" s="89"/>
      <c r="CF62" s="89"/>
      <c r="CG62" s="89"/>
      <c r="CH62" s="89"/>
      <c r="CI62" s="89"/>
      <c r="CK62" s="89">
        <f>IF(AR62&lt;=AR60,0,100)</f>
        <v>0</v>
      </c>
    </row>
    <row r="63" spans="1:89" s="57" customFormat="1" ht="30" customHeight="1">
      <c r="B63" s="63"/>
      <c r="C63" s="464" t="s">
        <v>96</v>
      </c>
      <c r="D63" s="412">
        <f t="shared" ref="D63:AQ63" si="50">+D18+D31+D44+D57+D60</f>
        <v>0</v>
      </c>
      <c r="E63" s="412">
        <f t="shared" si="50"/>
        <v>0</v>
      </c>
      <c r="F63" s="412">
        <f t="shared" si="50"/>
        <v>0</v>
      </c>
      <c r="G63" s="412">
        <f t="shared" si="50"/>
        <v>0</v>
      </c>
      <c r="H63" s="412">
        <f t="shared" si="50"/>
        <v>0</v>
      </c>
      <c r="I63" s="412">
        <f t="shared" si="50"/>
        <v>0</v>
      </c>
      <c r="J63" s="412">
        <f t="shared" si="50"/>
        <v>0</v>
      </c>
      <c r="K63" s="412">
        <f t="shared" si="50"/>
        <v>0</v>
      </c>
      <c r="L63" s="412">
        <f t="shared" si="50"/>
        <v>0</v>
      </c>
      <c r="M63" s="412">
        <f t="shared" si="50"/>
        <v>0</v>
      </c>
      <c r="N63" s="412">
        <f t="shared" si="50"/>
        <v>0</v>
      </c>
      <c r="O63" s="412">
        <f t="shared" si="50"/>
        <v>0</v>
      </c>
      <c r="P63" s="412">
        <f t="shared" si="50"/>
        <v>0</v>
      </c>
      <c r="Q63" s="412">
        <f t="shared" si="50"/>
        <v>0</v>
      </c>
      <c r="R63" s="412">
        <f t="shared" si="50"/>
        <v>0</v>
      </c>
      <c r="S63" s="412">
        <f t="shared" si="50"/>
        <v>0</v>
      </c>
      <c r="T63" s="412">
        <f t="shared" si="50"/>
        <v>0</v>
      </c>
      <c r="U63" s="412">
        <f t="shared" si="50"/>
        <v>0</v>
      </c>
      <c r="V63" s="412">
        <f t="shared" si="50"/>
        <v>0</v>
      </c>
      <c r="W63" s="412">
        <f t="shared" si="50"/>
        <v>0</v>
      </c>
      <c r="X63" s="412">
        <f t="shared" si="50"/>
        <v>0</v>
      </c>
      <c r="Y63" s="412">
        <f t="shared" si="50"/>
        <v>0</v>
      </c>
      <c r="Z63" s="412">
        <f t="shared" si="50"/>
        <v>0</v>
      </c>
      <c r="AA63" s="412">
        <f t="shared" si="50"/>
        <v>0</v>
      </c>
      <c r="AB63" s="412">
        <f t="shared" si="50"/>
        <v>0</v>
      </c>
      <c r="AC63" s="412">
        <f t="shared" si="50"/>
        <v>0</v>
      </c>
      <c r="AD63" s="412">
        <f t="shared" si="50"/>
        <v>0</v>
      </c>
      <c r="AE63" s="412">
        <f t="shared" si="50"/>
        <v>0</v>
      </c>
      <c r="AF63" s="412">
        <f t="shared" si="50"/>
        <v>0</v>
      </c>
      <c r="AG63" s="412">
        <f t="shared" si="50"/>
        <v>0</v>
      </c>
      <c r="AH63" s="412">
        <f t="shared" si="50"/>
        <v>0</v>
      </c>
      <c r="AI63" s="412">
        <f t="shared" si="50"/>
        <v>0</v>
      </c>
      <c r="AJ63" s="412">
        <f t="shared" si="50"/>
        <v>0</v>
      </c>
      <c r="AK63" s="412">
        <f t="shared" si="50"/>
        <v>0</v>
      </c>
      <c r="AL63" s="412">
        <f t="shared" si="50"/>
        <v>0</v>
      </c>
      <c r="AM63" s="412">
        <f t="shared" si="50"/>
        <v>0</v>
      </c>
      <c r="AN63" s="412">
        <f t="shared" si="50"/>
        <v>0</v>
      </c>
      <c r="AO63" s="412">
        <f t="shared" si="50"/>
        <v>0</v>
      </c>
      <c r="AP63" s="412">
        <f t="shared" si="50"/>
        <v>0</v>
      </c>
      <c r="AQ63" s="412">
        <f t="shared" si="50"/>
        <v>0</v>
      </c>
      <c r="AR63" s="413">
        <f>+SUM(D63:AQ63)+AR60</f>
        <v>0</v>
      </c>
      <c r="AS63" s="277"/>
      <c r="AT63" s="109"/>
      <c r="AU63" s="223">
        <f t="shared" ref="AU63:BP63" si="51">+D63-SUM(D18,D31,D44,D57)</f>
        <v>0</v>
      </c>
      <c r="AV63" s="223">
        <f t="shared" si="51"/>
        <v>0</v>
      </c>
      <c r="AW63" s="223">
        <f t="shared" si="51"/>
        <v>0</v>
      </c>
      <c r="AX63" s="223">
        <f t="shared" si="51"/>
        <v>0</v>
      </c>
      <c r="AY63" s="223">
        <f t="shared" si="51"/>
        <v>0</v>
      </c>
      <c r="AZ63" s="223">
        <f t="shared" si="51"/>
        <v>0</v>
      </c>
      <c r="BA63" s="223">
        <f t="shared" si="51"/>
        <v>0</v>
      </c>
      <c r="BB63" s="223">
        <f t="shared" si="51"/>
        <v>0</v>
      </c>
      <c r="BC63" s="223">
        <f t="shared" si="51"/>
        <v>0</v>
      </c>
      <c r="BD63" s="223">
        <f t="shared" si="51"/>
        <v>0</v>
      </c>
      <c r="BE63" s="223">
        <f t="shared" si="51"/>
        <v>0</v>
      </c>
      <c r="BF63" s="223">
        <f t="shared" si="51"/>
        <v>0</v>
      </c>
      <c r="BG63" s="223">
        <f t="shared" si="51"/>
        <v>0</v>
      </c>
      <c r="BH63" s="223">
        <f t="shared" si="51"/>
        <v>0</v>
      </c>
      <c r="BI63" s="223">
        <f t="shared" si="51"/>
        <v>0</v>
      </c>
      <c r="BJ63" s="223">
        <f t="shared" si="51"/>
        <v>0</v>
      </c>
      <c r="BK63" s="223">
        <f t="shared" si="51"/>
        <v>0</v>
      </c>
      <c r="BL63" s="223">
        <f t="shared" si="51"/>
        <v>0</v>
      </c>
      <c r="BM63" s="223">
        <f t="shared" si="51"/>
        <v>0</v>
      </c>
      <c r="BN63" s="223">
        <f t="shared" si="51"/>
        <v>0</v>
      </c>
      <c r="BO63" s="223">
        <f t="shared" si="51"/>
        <v>0</v>
      </c>
      <c r="BP63" s="223">
        <f t="shared" si="51"/>
        <v>0</v>
      </c>
      <c r="BQ63" s="223">
        <f t="shared" ref="BQ63:CH63" si="52">+Z63-SUM(Z18,Z31,Z44,Z57)</f>
        <v>0</v>
      </c>
      <c r="BR63" s="223">
        <f t="shared" si="52"/>
        <v>0</v>
      </c>
      <c r="BS63" s="223">
        <f t="shared" si="52"/>
        <v>0</v>
      </c>
      <c r="BT63" s="223">
        <f t="shared" si="52"/>
        <v>0</v>
      </c>
      <c r="BU63" s="223">
        <f t="shared" si="52"/>
        <v>0</v>
      </c>
      <c r="BV63" s="223">
        <f t="shared" si="52"/>
        <v>0</v>
      </c>
      <c r="BW63" s="223">
        <f t="shared" si="52"/>
        <v>0</v>
      </c>
      <c r="BX63" s="223">
        <f t="shared" si="52"/>
        <v>0</v>
      </c>
      <c r="BY63" s="223">
        <f t="shared" si="52"/>
        <v>0</v>
      </c>
      <c r="BZ63" s="223">
        <f t="shared" si="52"/>
        <v>0</v>
      </c>
      <c r="CA63" s="223">
        <f t="shared" si="52"/>
        <v>0</v>
      </c>
      <c r="CB63" s="223">
        <f t="shared" si="52"/>
        <v>0</v>
      </c>
      <c r="CC63" s="223">
        <f t="shared" si="52"/>
        <v>0</v>
      </c>
      <c r="CD63" s="223">
        <f t="shared" si="52"/>
        <v>0</v>
      </c>
      <c r="CE63" s="223">
        <f t="shared" si="52"/>
        <v>0</v>
      </c>
      <c r="CF63" s="223">
        <f t="shared" si="52"/>
        <v>0</v>
      </c>
      <c r="CG63" s="223">
        <f t="shared" si="52"/>
        <v>0</v>
      </c>
      <c r="CH63" s="223">
        <f t="shared" si="52"/>
        <v>0</v>
      </c>
      <c r="CI63" s="223">
        <f>+AR63-SUM(AR18,AR31,AR44,AR57,AR60)</f>
        <v>0</v>
      </c>
      <c r="CK63" s="223">
        <f>+AR63-SUM(D63:AQ63)-AR60</f>
        <v>0</v>
      </c>
    </row>
    <row r="64" spans="1:89" s="6" customFormat="1" ht="18">
      <c r="A64" s="9"/>
      <c r="B64" s="12"/>
      <c r="C64" s="391" t="s">
        <v>200</v>
      </c>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392"/>
      <c r="AO64" s="392"/>
      <c r="AP64" s="392"/>
      <c r="AQ64" s="392"/>
      <c r="AR64" s="393"/>
      <c r="AS64" s="290"/>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89"/>
      <c r="BW64" s="89"/>
      <c r="BX64" s="89"/>
      <c r="BY64" s="89"/>
      <c r="BZ64" s="89"/>
      <c r="CA64" s="89"/>
      <c r="CB64" s="89"/>
      <c r="CC64" s="89"/>
      <c r="CD64" s="89"/>
      <c r="CE64" s="89"/>
      <c r="CF64" s="89"/>
      <c r="CG64" s="89"/>
      <c r="CH64" s="89"/>
      <c r="CI64" s="89"/>
      <c r="CK64" s="224">
        <f>+IF(SUM(AR63)&gt;0,IF(OR(AR64=0,AR64=""),111,IF((AR64&gt;AR63),111,0)),0)</f>
        <v>0</v>
      </c>
    </row>
    <row r="65" spans="1:89" s="5" customFormat="1" ht="17.100000000000001" customHeight="1">
      <c r="A65" s="9"/>
      <c r="B65" s="12"/>
      <c r="C65" s="371" t="s">
        <v>217</v>
      </c>
      <c r="D65" s="485"/>
      <c r="E65" s="485"/>
      <c r="F65" s="485"/>
      <c r="G65" s="485"/>
      <c r="H65" s="485"/>
      <c r="I65" s="485"/>
      <c r="J65" s="485"/>
      <c r="K65" s="485"/>
      <c r="L65" s="485"/>
      <c r="M65" s="485"/>
      <c r="N65" s="485"/>
      <c r="O65" s="485"/>
      <c r="P65" s="485"/>
      <c r="Q65" s="485"/>
      <c r="R65" s="485"/>
      <c r="S65" s="485"/>
      <c r="T65" s="485"/>
      <c r="U65" s="485"/>
      <c r="V65" s="485"/>
      <c r="W65" s="485"/>
      <c r="X65" s="485"/>
      <c r="Y65" s="485"/>
      <c r="Z65" s="485"/>
      <c r="AA65" s="485"/>
      <c r="AB65" s="485"/>
      <c r="AC65" s="485"/>
      <c r="AD65" s="485"/>
      <c r="AE65" s="485"/>
      <c r="AF65" s="485"/>
      <c r="AG65" s="485"/>
      <c r="AH65" s="485"/>
      <c r="AI65" s="485"/>
      <c r="AJ65" s="485"/>
      <c r="AK65" s="485"/>
      <c r="AL65" s="485"/>
      <c r="AM65" s="485"/>
      <c r="AN65" s="485"/>
      <c r="AO65" s="485"/>
      <c r="AP65" s="485"/>
      <c r="AQ65" s="496"/>
      <c r="AR65" s="469">
        <f>SUM(AR19,AR32,AR45,AR58,AR61)</f>
        <v>0</v>
      </c>
      <c r="AS65" s="472"/>
      <c r="AT65" s="6"/>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c r="BW65" s="89"/>
      <c r="BX65" s="89"/>
      <c r="BY65" s="89"/>
      <c r="BZ65" s="89"/>
      <c r="CA65" s="89"/>
      <c r="CB65" s="89"/>
      <c r="CC65" s="89"/>
      <c r="CD65" s="89"/>
      <c r="CE65" s="89"/>
      <c r="CF65" s="89"/>
      <c r="CG65" s="89"/>
      <c r="CH65" s="89"/>
      <c r="CI65" s="89"/>
      <c r="CK65" s="89">
        <f>IF(AR65&lt;=AR63,0,111)</f>
        <v>0</v>
      </c>
    </row>
    <row r="66" spans="1:89" s="5" customFormat="1" ht="17.100000000000001" customHeight="1">
      <c r="A66" s="9"/>
      <c r="B66" s="12"/>
      <c r="C66" s="371" t="s">
        <v>218</v>
      </c>
      <c r="D66" s="485"/>
      <c r="E66" s="485"/>
      <c r="F66" s="485"/>
      <c r="G66" s="485"/>
      <c r="H66" s="485"/>
      <c r="I66" s="485"/>
      <c r="J66" s="485"/>
      <c r="K66" s="485"/>
      <c r="L66" s="485"/>
      <c r="M66" s="485"/>
      <c r="N66" s="485"/>
      <c r="O66" s="485"/>
      <c r="P66" s="485"/>
      <c r="Q66" s="485"/>
      <c r="R66" s="485"/>
      <c r="S66" s="485"/>
      <c r="T66" s="485"/>
      <c r="U66" s="485"/>
      <c r="V66" s="485"/>
      <c r="W66" s="485"/>
      <c r="X66" s="485"/>
      <c r="Y66" s="485"/>
      <c r="Z66" s="485"/>
      <c r="AA66" s="485"/>
      <c r="AB66" s="485"/>
      <c r="AC66" s="485"/>
      <c r="AD66" s="485"/>
      <c r="AE66" s="485"/>
      <c r="AF66" s="485"/>
      <c r="AG66" s="485"/>
      <c r="AH66" s="485"/>
      <c r="AI66" s="485"/>
      <c r="AJ66" s="485"/>
      <c r="AK66" s="485"/>
      <c r="AL66" s="485"/>
      <c r="AM66" s="485"/>
      <c r="AN66" s="485"/>
      <c r="AO66" s="485"/>
      <c r="AP66" s="485"/>
      <c r="AQ66" s="485"/>
      <c r="AR66" s="469">
        <f>SUM(AR20,AR33,AR46,AR59,AR62)</f>
        <v>0</v>
      </c>
      <c r="AS66" s="472"/>
      <c r="AT66" s="6"/>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c r="BW66" s="89"/>
      <c r="BX66" s="89"/>
      <c r="BY66" s="89"/>
      <c r="BZ66" s="89"/>
      <c r="CA66" s="89"/>
      <c r="CB66" s="89"/>
      <c r="CC66" s="89"/>
      <c r="CD66" s="89"/>
      <c r="CE66" s="89"/>
      <c r="CF66" s="89"/>
      <c r="CG66" s="89"/>
      <c r="CH66" s="89"/>
      <c r="CI66" s="89"/>
      <c r="CK66" s="89">
        <f>IF(AR66&lt;=AR63,0,111)</f>
        <v>0</v>
      </c>
    </row>
    <row r="67" spans="1:89" s="175" customFormat="1" ht="9.9" customHeight="1">
      <c r="B67" s="181"/>
      <c r="C67" s="178"/>
      <c r="D67" s="274"/>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c r="AI67" s="274"/>
      <c r="AJ67" s="274"/>
      <c r="AK67" s="274"/>
      <c r="AL67" s="274"/>
      <c r="AM67" s="274"/>
      <c r="AN67" s="291"/>
      <c r="AO67" s="292"/>
      <c r="AP67" s="293"/>
      <c r="AQ67" s="294"/>
      <c r="AR67" s="295"/>
      <c r="AS67" s="296"/>
      <c r="AT67" s="233"/>
      <c r="AU67" s="229"/>
      <c r="AV67" s="229"/>
      <c r="AW67" s="229"/>
      <c r="AX67" s="229"/>
      <c r="AY67" s="229"/>
      <c r="AZ67" s="229"/>
      <c r="BA67" s="229"/>
      <c r="BB67" s="229"/>
      <c r="BC67" s="229"/>
      <c r="BD67" s="229"/>
      <c r="BE67" s="229"/>
      <c r="BF67" s="229"/>
      <c r="BG67" s="229"/>
      <c r="BH67" s="229"/>
      <c r="BI67" s="229"/>
      <c r="BJ67" s="229"/>
      <c r="BK67" s="229"/>
      <c r="BL67" s="229"/>
      <c r="BM67" s="229"/>
      <c r="BN67" s="229"/>
      <c r="BO67" s="229"/>
      <c r="BP67" s="229"/>
      <c r="BQ67" s="229"/>
      <c r="BR67" s="229"/>
      <c r="BS67" s="229"/>
      <c r="BT67" s="229"/>
      <c r="BU67" s="229"/>
      <c r="BV67" s="229"/>
      <c r="BW67" s="229"/>
      <c r="BX67" s="229"/>
      <c r="BY67" s="229"/>
      <c r="BZ67" s="229"/>
      <c r="CA67" s="229"/>
      <c r="CB67" s="229"/>
      <c r="CC67" s="229"/>
      <c r="CD67" s="229"/>
      <c r="CE67" s="229"/>
      <c r="CF67" s="229"/>
      <c r="CG67" s="229"/>
      <c r="CH67" s="229"/>
      <c r="CI67" s="229"/>
      <c r="CK67" s="229"/>
    </row>
    <row r="68" spans="1:89" s="10" customFormat="1" ht="65.25" customHeight="1">
      <c r="A68" s="115"/>
      <c r="B68" s="116"/>
      <c r="C68" s="550" t="s">
        <v>170</v>
      </c>
      <c r="D68" s="550"/>
      <c r="E68" s="550"/>
      <c r="F68" s="550"/>
      <c r="G68" s="550"/>
      <c r="H68" s="550"/>
      <c r="I68" s="550"/>
      <c r="J68" s="550"/>
      <c r="K68" s="550"/>
      <c r="L68" s="550"/>
      <c r="M68" s="550"/>
      <c r="N68" s="550"/>
      <c r="O68" s="550"/>
      <c r="P68" s="550"/>
      <c r="Q68" s="550"/>
      <c r="R68" s="550"/>
      <c r="S68" s="550"/>
      <c r="T68" s="550"/>
      <c r="U68" s="550"/>
      <c r="V68" s="550"/>
      <c r="W68" s="550"/>
      <c r="X68" s="550"/>
      <c r="Y68" s="550"/>
      <c r="Z68" s="550"/>
      <c r="AA68" s="550"/>
      <c r="AB68" s="550"/>
      <c r="AC68" s="550"/>
      <c r="AD68" s="550"/>
      <c r="AE68" s="550"/>
      <c r="AF68" s="550"/>
      <c r="AG68" s="550"/>
      <c r="AH68" s="550"/>
      <c r="AI68" s="550"/>
      <c r="AJ68" s="550"/>
      <c r="AK68" s="550"/>
      <c r="AL68" s="550"/>
      <c r="AM68" s="550"/>
      <c r="AN68" s="550"/>
      <c r="AO68" s="550"/>
      <c r="AP68" s="550"/>
      <c r="AQ68" s="550"/>
      <c r="AR68" s="550"/>
      <c r="AS68" s="117"/>
      <c r="AT68" s="14"/>
    </row>
    <row r="69" spans="1:89"/>
    <row r="70" spans="1:89"/>
    <row r="71" spans="1:89"/>
    <row r="72" spans="1:89"/>
    <row r="73" spans="1:89"/>
    <row r="74" spans="1:89"/>
    <row r="75" spans="1:89"/>
    <row r="76" spans="1:89"/>
    <row r="77" spans="1:89"/>
    <row r="78" spans="1:89"/>
    <row r="79" spans="1:89"/>
    <row r="80" spans="1:89"/>
    <row r="81"/>
    <row r="82"/>
    <row r="83"/>
  </sheetData>
  <mergeCells count="7">
    <mergeCell ref="AU5:CK5"/>
    <mergeCell ref="C68:AR68"/>
    <mergeCell ref="C2:AR2"/>
    <mergeCell ref="C3:AR3"/>
    <mergeCell ref="C4:AR4"/>
    <mergeCell ref="C5:AR5"/>
    <mergeCell ref="D6:AS6"/>
  </mergeCells>
  <phoneticPr fontId="0" type="noConversion"/>
  <conditionalFormatting sqref="AS38 AS41 AS15 AS54 AS44 AS51 AS57 AS12 D9:D18 D34:D44 D47:D57 D60 D67 D63:D64 F63:AR63 F60:AR60 F47:AR57 Z19:AQ20 F18:Y20 Z18:AS18 F34:AR44 F9:AR17 F67:AN67 F64:AS64 D65:AQ66">
    <cfRule type="expression" dxfId="46" priority="69" stopIfTrue="1">
      <formula>AND(D9&lt;&gt;"",OR(D9&lt;0,NOT(ISNUMBER(D9))))</formula>
    </cfRule>
  </conditionalFormatting>
  <conditionalFormatting sqref="AQ67:AT67">
    <cfRule type="expression" dxfId="45" priority="70" stopIfTrue="1">
      <formula>AQ67=1</formula>
    </cfRule>
  </conditionalFormatting>
  <conditionalFormatting sqref="AU63:CK63 AU60:CK60 AU47:CK57 AU34:CK44 AU67:CK67 AU8:CK20 AU64:CJ66">
    <cfRule type="expression" dxfId="44" priority="71" stopIfTrue="1">
      <formula>ABS(AU8)&gt;10</formula>
    </cfRule>
  </conditionalFormatting>
  <conditionalFormatting sqref="AS25 AS28 AS31 D21:D31 F21:AR31">
    <cfRule type="expression" dxfId="43" priority="66" stopIfTrue="1">
      <formula>AND(D21&lt;&gt;"",OR(D21&lt;0,NOT(ISNUMBER(D21))))</formula>
    </cfRule>
  </conditionalFormatting>
  <conditionalFormatting sqref="AU21:CK31">
    <cfRule type="expression" dxfId="42" priority="67" stopIfTrue="1">
      <formula>ABS(AU21)&gt;10</formula>
    </cfRule>
  </conditionalFormatting>
  <conditionalFormatting sqref="CK64">
    <cfRule type="expression" dxfId="41" priority="65" stopIfTrue="1">
      <formula>ABS(CK64)&gt;10</formula>
    </cfRule>
  </conditionalFormatting>
  <conditionalFormatting sqref="E9:E20 E34:E44 E47:E57 E60 E67 E63:E64">
    <cfRule type="expression" dxfId="40" priority="64" stopIfTrue="1">
      <formula>AND(E9&lt;&gt;"",OR(E9&lt;0,NOT(ISNUMBER(E9))))</formula>
    </cfRule>
  </conditionalFormatting>
  <conditionalFormatting sqref="E21:E31">
    <cfRule type="expression" dxfId="39" priority="63" stopIfTrue="1">
      <formula>AND(E21&lt;&gt;"",OR(E21&lt;0,NOT(ISNUMBER(E21))))</formula>
    </cfRule>
  </conditionalFormatting>
  <conditionalFormatting sqref="D19:AQ20">
    <cfRule type="expression" dxfId="38" priority="62" stopIfTrue="1">
      <formula>AND(D19&lt;&gt;"",OR(D19&lt;0,NOT(ISNUMBER(D19))))</formula>
    </cfRule>
  </conditionalFormatting>
  <conditionalFormatting sqref="E32:E33">
    <cfRule type="expression" dxfId="37" priority="56" stopIfTrue="1">
      <formula>AND(E32&lt;&gt;"",OR(E32&lt;0,NOT(ISNUMBER(E32))))</formula>
    </cfRule>
  </conditionalFormatting>
  <conditionalFormatting sqref="Z6">
    <cfRule type="expression" dxfId="36" priority="487" stopIfTrue="1">
      <formula>COUNTA(Z9:BP64)&lt;&gt;COUNTIF(Z9:BP64,"&gt;=0")</formula>
    </cfRule>
  </conditionalFormatting>
  <conditionalFormatting sqref="D6:E6 I6:Y6 AC6:AS6">
    <cfRule type="expression" dxfId="35" priority="489" stopIfTrue="1">
      <formula>COUNTA(D9:AR64)&lt;&gt;COUNTIF(D9:AR64,"&gt;=0")</formula>
    </cfRule>
  </conditionalFormatting>
  <conditionalFormatting sqref="AA6:AB6">
    <cfRule type="expression" dxfId="34" priority="492" stopIfTrue="1">
      <formula>COUNTA(AA9:BP64)&lt;&gt;COUNTIF(AA9:BP64,"&gt;=0")</formula>
    </cfRule>
  </conditionalFormatting>
  <conditionalFormatting sqref="F32:AQ33">
    <cfRule type="expression" dxfId="33" priority="57" stopIfTrue="1">
      <formula>AND(F32&lt;&gt;"",OR(F32&lt;0,NOT(ISNUMBER(F32))))</formula>
    </cfRule>
  </conditionalFormatting>
  <conditionalFormatting sqref="AU32:CJ33">
    <cfRule type="expression" dxfId="32" priority="58" stopIfTrue="1">
      <formula>ABS(AU32)&gt;10</formula>
    </cfRule>
  </conditionalFormatting>
  <conditionalFormatting sqref="D32:AQ33">
    <cfRule type="expression" dxfId="31" priority="55" stopIfTrue="1">
      <formula>AND(D32&lt;&gt;"",OR(D32&lt;0,NOT(ISNUMBER(D32))))</formula>
    </cfRule>
  </conditionalFormatting>
  <conditionalFormatting sqref="AR45:AS45">
    <cfRule type="expression" dxfId="30" priority="49" stopIfTrue="1">
      <formula>AND(AR45&lt;&gt;"",OR(AR45&lt;0,NOT(ISNUMBER(AR45))))</formula>
    </cfRule>
  </conditionalFormatting>
  <conditionalFormatting sqref="F45:Y46 Z46:AS46 Z45:AQ45">
    <cfRule type="expression" dxfId="29" priority="52" stopIfTrue="1">
      <formula>AND(F45&lt;&gt;"",OR(F45&lt;0,NOT(ISNUMBER(F45))))</formula>
    </cfRule>
  </conditionalFormatting>
  <conditionalFormatting sqref="AU45:CJ46">
    <cfRule type="expression" dxfId="28" priority="53" stopIfTrue="1">
      <formula>ABS(AU45)&gt;10</formula>
    </cfRule>
  </conditionalFormatting>
  <conditionalFormatting sqref="E45:E46">
    <cfRule type="expression" dxfId="27" priority="51" stopIfTrue="1">
      <formula>AND(E45&lt;&gt;"",OR(E45&lt;0,NOT(ISNUMBER(E45))))</formula>
    </cfRule>
  </conditionalFormatting>
  <conditionalFormatting sqref="D45:AQ46">
    <cfRule type="expression" dxfId="26" priority="50" stopIfTrue="1">
      <formula>AND(D45&lt;&gt;"",OR(D45&lt;0,NOT(ISNUMBER(D45))))</formula>
    </cfRule>
  </conditionalFormatting>
  <conditionalFormatting sqref="F58:AQ59">
    <cfRule type="expression" dxfId="25" priority="47" stopIfTrue="1">
      <formula>AND(F58&lt;&gt;"",OR(F58&lt;0,NOT(ISNUMBER(F58))))</formula>
    </cfRule>
  </conditionalFormatting>
  <conditionalFormatting sqref="AU58:CJ59">
    <cfRule type="expression" dxfId="24" priority="48" stopIfTrue="1">
      <formula>ABS(AU58)&gt;10</formula>
    </cfRule>
  </conditionalFormatting>
  <conditionalFormatting sqref="E58:E59">
    <cfRule type="expression" dxfId="23" priority="46" stopIfTrue="1">
      <formula>AND(E58&lt;&gt;"",OR(E58&lt;0,NOT(ISNUMBER(E58))))</formula>
    </cfRule>
  </conditionalFormatting>
  <conditionalFormatting sqref="D58:AQ59">
    <cfRule type="expression" dxfId="22" priority="45" stopIfTrue="1">
      <formula>AND(D58&lt;&gt;"",OR(D58&lt;0,NOT(ISNUMBER(D58))))</formula>
    </cfRule>
  </conditionalFormatting>
  <conditionalFormatting sqref="AR65:AS65">
    <cfRule type="expression" dxfId="21" priority="35" stopIfTrue="1">
      <formula>AND(AR65&lt;&gt;"",OR(AR65&lt;0,NOT(ISNUMBER(AR65))))</formula>
    </cfRule>
  </conditionalFormatting>
  <conditionalFormatting sqref="E65:E66">
    <cfRule type="expression" dxfId="20" priority="41" stopIfTrue="1">
      <formula>AND(E65&lt;&gt;"",OR(E65&lt;0,NOT(ISNUMBER(E65))))</formula>
    </cfRule>
  </conditionalFormatting>
  <conditionalFormatting sqref="AR20:AS20">
    <cfRule type="expression" dxfId="19" priority="32" stopIfTrue="1">
      <formula>AND(AR20&lt;&gt;"",OR(AR20&lt;0,NOT(ISNUMBER(AR20))))</formula>
    </cfRule>
  </conditionalFormatting>
  <conditionalFormatting sqref="AR59:AS59">
    <cfRule type="expression" dxfId="18" priority="38" stopIfTrue="1">
      <formula>AND(AR59&lt;&gt;"",OR(AR59&lt;0,NOT(ISNUMBER(AR59))))</formula>
    </cfRule>
  </conditionalFormatting>
  <conditionalFormatting sqref="AR58:AS58">
    <cfRule type="expression" dxfId="17" priority="37" stopIfTrue="1">
      <formula>AND(AR58&lt;&gt;"",OR(AR58&lt;0,NOT(ISNUMBER(AR58))))</formula>
    </cfRule>
  </conditionalFormatting>
  <conditionalFormatting sqref="AS66">
    <cfRule type="expression" dxfId="16" priority="36" stopIfTrue="1">
      <formula>AND(AS66&lt;&gt;"",OR(AS66&lt;0,NOT(ISNUMBER(AS66))))</formula>
    </cfRule>
  </conditionalFormatting>
  <conditionalFormatting sqref="AR33:AS33">
    <cfRule type="expression" dxfId="15" priority="34" stopIfTrue="1">
      <formula>AND(AR33&lt;&gt;"",OR(AR33&lt;0,NOT(ISNUMBER(AR33))))</formula>
    </cfRule>
  </conditionalFormatting>
  <conditionalFormatting sqref="AR32:AS32">
    <cfRule type="expression" dxfId="14" priority="33" stopIfTrue="1">
      <formula>AND(AR32&lt;&gt;"",OR(AR32&lt;0,NOT(ISNUMBER(AR32))))</formula>
    </cfRule>
  </conditionalFormatting>
  <conditionalFormatting sqref="AR19:AS19">
    <cfRule type="expression" dxfId="13" priority="31" stopIfTrue="1">
      <formula>AND(AR19&lt;&gt;"",OR(AR19&lt;0,NOT(ISNUMBER(AR19))))</formula>
    </cfRule>
  </conditionalFormatting>
  <conditionalFormatting sqref="F61:AQ62">
    <cfRule type="expression" dxfId="12" priority="28" stopIfTrue="1">
      <formula>AND(F61&lt;&gt;"",OR(F61&lt;0,NOT(ISNUMBER(F61))))</formula>
    </cfRule>
  </conditionalFormatting>
  <conditionalFormatting sqref="AU61:CJ62">
    <cfRule type="expression" dxfId="11" priority="29" stopIfTrue="1">
      <formula>ABS(AU61)&gt;10</formula>
    </cfRule>
  </conditionalFormatting>
  <conditionalFormatting sqref="E61:E62">
    <cfRule type="expression" dxfId="10" priority="27" stopIfTrue="1">
      <formula>AND(E61&lt;&gt;"",OR(E61&lt;0,NOT(ISNUMBER(E61))))</formula>
    </cfRule>
  </conditionalFormatting>
  <conditionalFormatting sqref="D61:AQ62">
    <cfRule type="expression" dxfId="9" priority="26" stopIfTrue="1">
      <formula>AND(D61&lt;&gt;"",OR(D61&lt;0,NOT(ISNUMBER(D61))))</formula>
    </cfRule>
  </conditionalFormatting>
  <conditionalFormatting sqref="AR62:AS62">
    <cfRule type="expression" dxfId="8" priority="25" stopIfTrue="1">
      <formula>AND(AR62&lt;&gt;"",OR(AR62&lt;0,NOT(ISNUMBER(AR62))))</formula>
    </cfRule>
  </conditionalFormatting>
  <conditionalFormatting sqref="AR61:AS61">
    <cfRule type="expression" dxfId="7" priority="24" stopIfTrue="1">
      <formula>AND(AR61&lt;&gt;"",OR(AR61&lt;0,NOT(ISNUMBER(AR61))))</formula>
    </cfRule>
  </conditionalFormatting>
  <conditionalFormatting sqref="AR66">
    <cfRule type="expression" dxfId="6" priority="23" stopIfTrue="1">
      <formula>AND(AR66&lt;&gt;"",OR(AR66&lt;0,NOT(ISNUMBER(AR66))))</formula>
    </cfRule>
  </conditionalFormatting>
  <conditionalFormatting sqref="F6:H6">
    <cfRule type="expression" dxfId="5" priority="528" stopIfTrue="1">
      <formula>COUNTA(F9:AS64)&lt;&gt;COUNTIF(F9:AS64,"&gt;=0")</formula>
    </cfRule>
  </conditionalFormatting>
  <conditionalFormatting sqref="CK32:CK33">
    <cfRule type="expression" dxfId="4" priority="5" stopIfTrue="1">
      <formula>ABS(CK32)&gt;10</formula>
    </cfRule>
  </conditionalFormatting>
  <conditionalFormatting sqref="CK45:CK46">
    <cfRule type="expression" dxfId="3" priority="4" stopIfTrue="1">
      <formula>ABS(CK45)&gt;10</formula>
    </cfRule>
  </conditionalFormatting>
  <conditionalFormatting sqref="CK58:CK59">
    <cfRule type="expression" dxfId="2" priority="3" stopIfTrue="1">
      <formula>ABS(CK58)&gt;10</formula>
    </cfRule>
  </conditionalFormatting>
  <conditionalFormatting sqref="CK61:CK62">
    <cfRule type="expression" dxfId="1" priority="2" stopIfTrue="1">
      <formula>ABS(CK61)&gt;10</formula>
    </cfRule>
  </conditionalFormatting>
  <conditionalFormatting sqref="CK65:CK66">
    <cfRule type="expression" dxfId="0" priority="1" stopIfTrue="1">
      <formula>ABS(CK65)&gt;10</formula>
    </cfRule>
  </conditionalFormatting>
  <pageMargins left="0.23622047244094491" right="0.23622047244094491" top="0.47244094488188981" bottom="0" header="0.31496062992125984" footer="0.31496062992125984"/>
  <pageSetup paperSize="8" scale="60" orientation="landscape" r:id="rId1"/>
  <headerFooter alignWithMargins="0">
    <oddHeader>&amp;L&amp;"Times New Roman,Regular"&amp;12&amp;K000000Central Bank of Ireland - RESTRICTED</oddHeader>
    <oddFooter>&amp;R2019 Triennial Central Bank Survey</oddFooter>
    <evenHeader>&amp;L&amp;"Times New Roman,Regular"&amp;12&amp;K000000Central Bank of Ireland - RESTRICTED</evenHeader>
    <firstHeader>&amp;L&amp;"Times New Roman,Regular"&amp;12&amp;K000000Central Bank of Ireland - RESTRICTED</first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9:C24"/>
  <sheetViews>
    <sheetView tabSelected="1" workbookViewId="0">
      <selection activeCell="B26" sqref="B26"/>
    </sheetView>
  </sheetViews>
  <sheetFormatPr defaultRowHeight="11.4"/>
  <cols>
    <col min="1" max="1" width="23.375" style="617" customWidth="1"/>
    <col min="2" max="2" width="115.75" style="617" customWidth="1"/>
    <col min="3" max="16384" width="9" style="617"/>
  </cols>
  <sheetData>
    <row r="9" spans="1:2" ht="24.6">
      <c r="A9" s="616" t="s">
        <v>253</v>
      </c>
      <c r="B9" s="616"/>
    </row>
    <row r="10" spans="1:2" ht="24.6">
      <c r="A10" s="618" t="s">
        <v>205</v>
      </c>
      <c r="B10" s="618"/>
    </row>
    <row r="12" spans="1:2" ht="15.6">
      <c r="A12" s="619" t="s">
        <v>254</v>
      </c>
      <c r="B12" s="620"/>
    </row>
    <row r="13" spans="1:2" ht="15.6">
      <c r="A13" s="619" t="s">
        <v>255</v>
      </c>
      <c r="B13" s="620"/>
    </row>
    <row r="14" spans="1:2" ht="15.6">
      <c r="A14" s="619" t="s">
        <v>256</v>
      </c>
      <c r="B14" s="620"/>
    </row>
    <row r="15" spans="1:2" ht="15.6">
      <c r="A15" s="619" t="s">
        <v>257</v>
      </c>
      <c r="B15" s="620"/>
    </row>
    <row r="20" spans="1:3" ht="15.6">
      <c r="A20" s="621"/>
      <c r="B20" s="622"/>
      <c r="C20" s="622"/>
    </row>
    <row r="21" spans="1:3" ht="15.6">
      <c r="A21" s="621"/>
      <c r="B21" s="622"/>
      <c r="C21" s="622"/>
    </row>
    <row r="22" spans="1:3" ht="15.6">
      <c r="A22" s="621"/>
      <c r="B22" s="622"/>
      <c r="C22" s="622"/>
    </row>
    <row r="23" spans="1:3" ht="13.2">
      <c r="A23" s="623"/>
      <c r="B23" s="624"/>
      <c r="C23" s="624"/>
    </row>
    <row r="24" spans="1:3" ht="21">
      <c r="A24" s="625"/>
      <c r="B24" s="626"/>
      <c r="C24" s="626"/>
    </row>
  </sheetData>
  <mergeCells count="6">
    <mergeCell ref="A9:B9"/>
    <mergeCell ref="A10:B10"/>
    <mergeCell ref="A20:C20"/>
    <mergeCell ref="A21:C21"/>
    <mergeCell ref="A22:C22"/>
    <mergeCell ref="A24:C24"/>
  </mergeCell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autoPageBreaks="0"/>
  </sheetPr>
  <dimension ref="A1:D21"/>
  <sheetViews>
    <sheetView showGridLines="0" zoomScaleNormal="100" workbookViewId="0">
      <selection activeCell="D7" sqref="D7"/>
    </sheetView>
  </sheetViews>
  <sheetFormatPr defaultColWidth="0" defaultRowHeight="11.4" zeroHeight="1"/>
  <cols>
    <col min="1" max="1" width="2.125" style="199" customWidth="1"/>
    <col min="2" max="2" width="6.875" style="199" customWidth="1"/>
    <col min="3" max="3" width="24.25" style="199" customWidth="1"/>
    <col min="4" max="4" width="16.75" style="208" customWidth="1"/>
    <col min="5" max="5" width="9.125" style="199" customWidth="1"/>
    <col min="6" max="16384" width="0" style="199" hidden="1"/>
  </cols>
  <sheetData>
    <row r="1" spans="1:4">
      <c r="A1" s="197"/>
      <c r="B1" s="197"/>
      <c r="C1" s="197"/>
      <c r="D1" s="198"/>
    </row>
    <row r="2" spans="1:4" ht="13.8">
      <c r="A2" s="197"/>
      <c r="B2" s="197"/>
      <c r="C2" s="195" t="s">
        <v>153</v>
      </c>
      <c r="D2" s="196"/>
    </row>
    <row r="3" spans="1:4" ht="20.100000000000001" customHeight="1">
      <c r="A3" s="197"/>
      <c r="B3" s="197"/>
      <c r="C3" s="197"/>
      <c r="D3" s="198"/>
    </row>
    <row r="4" spans="1:4" ht="33" customHeight="1">
      <c r="A4" s="197"/>
      <c r="B4" s="197"/>
      <c r="C4" s="200" t="s">
        <v>150</v>
      </c>
      <c r="D4" s="201" t="s">
        <v>151</v>
      </c>
    </row>
    <row r="5" spans="1:4" s="204" customFormat="1" ht="20.100000000000001" customHeight="1">
      <c r="A5" s="202"/>
      <c r="B5" s="203"/>
      <c r="C5" s="505" t="s">
        <v>139</v>
      </c>
      <c r="D5" s="506">
        <f>MAX(ABS('A1'!Q2),ABS('A1'!Q3))</f>
        <v>0</v>
      </c>
    </row>
    <row r="6" spans="1:4" s="204" customFormat="1" ht="20.100000000000001" customHeight="1">
      <c r="A6" s="202"/>
      <c r="B6" s="203"/>
      <c r="C6" s="205" t="s">
        <v>140</v>
      </c>
      <c r="D6" s="206">
        <f>MAX(ABS('A2'!AD2),ABS('A2'!AD3))</f>
        <v>0</v>
      </c>
    </row>
    <row r="7" spans="1:4" s="204" customFormat="1" ht="20.100000000000001" customHeight="1">
      <c r="A7" s="202"/>
      <c r="B7" s="203"/>
      <c r="C7" s="205" t="s">
        <v>141</v>
      </c>
      <c r="D7" s="206">
        <f>MAX(ABS('A3'!AE2),ABS('A3'!AE3))</f>
        <v>0</v>
      </c>
    </row>
    <row r="8" spans="1:4" s="204" customFormat="1" ht="20.100000000000001" customHeight="1">
      <c r="A8" s="202"/>
      <c r="B8" s="203"/>
      <c r="C8" s="205" t="s">
        <v>142</v>
      </c>
      <c r="D8" s="206">
        <f>MAX(ABS('A4'!AR2),ABS('A4'!AR3))</f>
        <v>0</v>
      </c>
    </row>
    <row r="9" spans="1:4" s="204" customFormat="1" ht="20.100000000000001" customHeight="1">
      <c r="A9" s="202"/>
      <c r="B9" s="207"/>
      <c r="C9" s="517" t="s">
        <v>230</v>
      </c>
      <c r="D9" s="518">
        <f>MAX(ABS('A5'!O2),ABS('A5'!O3))</f>
        <v>0</v>
      </c>
    </row>
    <row r="10" spans="1:4" s="204" customFormat="1" ht="20.100000000000001" customHeight="1">
      <c r="A10" s="203"/>
      <c r="B10" s="203"/>
      <c r="C10" s="205" t="s">
        <v>229</v>
      </c>
      <c r="D10" s="206">
        <f>MAX(ABS('A6'!O2),ABS('A6'!O3))</f>
        <v>0</v>
      </c>
    </row>
    <row r="11" spans="1:4" ht="18.75" customHeight="1">
      <c r="C11" s="374" t="s">
        <v>152</v>
      </c>
      <c r="D11" s="375">
        <f>MAX(ABS(B!AV2),ABS(B!AV3))</f>
        <v>0</v>
      </c>
    </row>
    <row r="18"/>
    <row r="19"/>
    <row r="20"/>
    <row r="21"/>
  </sheetData>
  <phoneticPr fontId="14" type="noConversion"/>
  <conditionalFormatting sqref="D11 D5:D8">
    <cfRule type="cellIs" dxfId="295" priority="3" stopIfTrue="1" operator="greaterThan">
      <formula>5</formula>
    </cfRule>
  </conditionalFormatting>
  <conditionalFormatting sqref="D10">
    <cfRule type="cellIs" dxfId="294" priority="2" stopIfTrue="1" operator="greaterThan">
      <formula>5</formula>
    </cfRule>
  </conditionalFormatting>
  <conditionalFormatting sqref="D9">
    <cfRule type="cellIs" dxfId="293" priority="1" stopIfTrue="1" operator="greaterThan">
      <formula>5</formula>
    </cfRule>
  </conditionalFormatting>
  <pageMargins left="0.74803149606299213" right="0.74803149606299213" top="0.98425196850393704" bottom="0.98425196850393704" header="0.51181102362204722" footer="0.51181102362204722"/>
  <pageSetup paperSize="8" orientation="portrait" r:id="rId1"/>
  <headerFooter alignWithMargins="0">
    <oddHeader>&amp;L&amp;"Times New Roman,Regular"&amp;12&amp;K000000Central Bank of Ireland - RESTRICTED</oddHeader>
    <oddFooter>&amp;R2019 Triennial Central Bank Survey</oddFooter>
    <evenHeader>&amp;L&amp;"Times New Roman,Regular"&amp;12&amp;K000000Central Bank of Ireland - RESTRICTED</evenHeader>
    <firstHeader>&amp;L&amp;"Times New Roman,Regular"&amp;12&amp;K000000Central Bank of Ireland - RESTRICTED</first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autoPageBreaks="0"/>
  </sheetPr>
  <dimension ref="A1:AB78"/>
  <sheetViews>
    <sheetView showGridLines="0" zoomScale="70" zoomScaleNormal="70" workbookViewId="0">
      <selection activeCell="L13" sqref="L13"/>
    </sheetView>
  </sheetViews>
  <sheetFormatPr defaultColWidth="0" defaultRowHeight="13.8" zeroHeight="1"/>
  <cols>
    <col min="1" max="1" width="2.125" style="364" customWidth="1"/>
    <col min="2" max="2" width="94.875" style="365" customWidth="1"/>
    <col min="3" max="3" width="2.375" style="365" customWidth="1"/>
    <col min="4" max="7" width="16.75" style="365" customWidth="1"/>
    <col min="8" max="8" width="15.75" style="365" customWidth="1"/>
    <col min="9" max="9" width="13.875" style="365" customWidth="1"/>
    <col min="10" max="10" width="12" style="119" customWidth="1"/>
    <col min="11" max="11" width="3.875" style="302" customWidth="1"/>
    <col min="12" max="12" width="82" style="436" customWidth="1"/>
    <col min="13" max="13" width="3.75" style="365" customWidth="1"/>
    <col min="14" max="16384" width="11.375" style="365" hidden="1"/>
  </cols>
  <sheetData>
    <row r="1" spans="1:28" s="106" customFormat="1" ht="20.100000000000001" customHeight="1">
      <c r="A1" s="222"/>
      <c r="B1" s="118"/>
      <c r="I1" s="217"/>
      <c r="J1" s="120"/>
      <c r="K1" s="301"/>
      <c r="L1" s="425"/>
    </row>
    <row r="2" spans="1:28" s="44" customFormat="1" ht="20.100000000000001" customHeight="1">
      <c r="A2" s="139"/>
      <c r="B2" s="542" t="s">
        <v>55</v>
      </c>
      <c r="C2" s="542"/>
      <c r="D2" s="542"/>
      <c r="E2" s="542"/>
      <c r="F2" s="542"/>
      <c r="G2" s="542"/>
      <c r="H2" s="542"/>
      <c r="I2" s="542"/>
      <c r="J2" s="104"/>
      <c r="K2" s="300"/>
      <c r="L2" s="426"/>
      <c r="M2" s="28"/>
      <c r="N2" s="28"/>
      <c r="O2" s="85"/>
      <c r="P2" s="82"/>
      <c r="Q2" s="82"/>
      <c r="R2" s="82"/>
      <c r="S2" s="83"/>
      <c r="T2" s="83"/>
      <c r="U2" s="83"/>
      <c r="V2" s="83"/>
      <c r="W2" s="83"/>
      <c r="X2" s="83"/>
      <c r="Y2" s="83"/>
      <c r="Z2" s="84"/>
      <c r="AA2" s="43"/>
      <c r="AB2" s="43"/>
    </row>
    <row r="3" spans="1:28" s="106" customFormat="1" ht="20.100000000000001" customHeight="1">
      <c r="A3" s="222"/>
      <c r="B3" s="543" t="s">
        <v>82</v>
      </c>
      <c r="C3" s="543"/>
      <c r="D3" s="543"/>
      <c r="E3" s="543"/>
      <c r="F3" s="543"/>
      <c r="G3" s="543"/>
      <c r="H3" s="543"/>
      <c r="I3" s="543"/>
      <c r="J3" s="119"/>
      <c r="K3" s="302"/>
      <c r="L3" s="425"/>
    </row>
    <row r="4" spans="1:28" s="106" customFormat="1" ht="20.100000000000001" customHeight="1">
      <c r="A4" s="222"/>
      <c r="B4" s="544" t="s">
        <v>206</v>
      </c>
      <c r="C4" s="545"/>
      <c r="D4" s="545"/>
      <c r="E4" s="545"/>
      <c r="F4" s="545"/>
      <c r="G4" s="545"/>
      <c r="H4" s="545"/>
      <c r="I4" s="545"/>
      <c r="J4" s="119"/>
      <c r="K4" s="302"/>
      <c r="L4" s="425"/>
    </row>
    <row r="5" spans="1:28" s="106" customFormat="1" ht="20.100000000000001" customHeight="1">
      <c r="A5" s="222"/>
      <c r="B5" s="136"/>
      <c r="C5" s="136"/>
      <c r="D5" s="136"/>
      <c r="E5" s="136"/>
      <c r="F5" s="136"/>
      <c r="G5" s="136"/>
      <c r="H5" s="136"/>
      <c r="I5" s="136"/>
      <c r="J5" s="119"/>
      <c r="K5" s="302"/>
      <c r="L5" s="425"/>
    </row>
    <row r="6" spans="1:28" s="44" customFormat="1" ht="39.9" customHeight="1">
      <c r="A6" s="139"/>
      <c r="B6" s="630" t="s">
        <v>254</v>
      </c>
      <c r="C6" s="631"/>
      <c r="D6" s="632"/>
      <c r="E6" s="632"/>
      <c r="F6" s="632"/>
      <c r="G6" s="632"/>
      <c r="H6" s="632"/>
      <c r="I6" s="633"/>
      <c r="J6" s="48"/>
      <c r="K6" s="303"/>
      <c r="L6" s="427"/>
      <c r="M6" s="42"/>
      <c r="N6" s="42"/>
      <c r="O6" s="76"/>
      <c r="P6" s="76"/>
      <c r="Q6" s="76"/>
      <c r="R6" s="76"/>
      <c r="S6" s="76"/>
      <c r="T6" s="76"/>
      <c r="U6" s="76"/>
      <c r="V6" s="76"/>
      <c r="W6" s="76"/>
      <c r="X6" s="76"/>
      <c r="Y6" s="43"/>
      <c r="Z6" s="67"/>
      <c r="AA6" s="43"/>
      <c r="AB6" s="43"/>
    </row>
    <row r="7" spans="1:28" s="106" customFormat="1" ht="44.25" customHeight="1">
      <c r="A7" s="222"/>
      <c r="B7" s="634">
        <f>Front!B12</f>
        <v>0</v>
      </c>
      <c r="C7" s="635"/>
      <c r="D7" s="635"/>
      <c r="E7" s="635"/>
      <c r="F7" s="635"/>
      <c r="G7" s="635"/>
      <c r="H7" s="635"/>
      <c r="I7" s="636"/>
      <c r="J7" s="120"/>
      <c r="K7" s="301"/>
      <c r="L7" s="425"/>
    </row>
    <row r="8" spans="1:28" s="106" customFormat="1" ht="19.5" customHeight="1">
      <c r="A8" s="222"/>
      <c r="B8" s="120" t="s">
        <v>9</v>
      </c>
      <c r="C8" s="121"/>
      <c r="D8" s="121"/>
      <c r="E8" s="121"/>
      <c r="F8" s="121"/>
      <c r="G8" s="121"/>
      <c r="H8" s="121"/>
      <c r="I8" s="122"/>
      <c r="J8" s="120"/>
      <c r="K8" s="301"/>
      <c r="L8" s="428"/>
    </row>
    <row r="9" spans="1:28">
      <c r="B9" s="119"/>
      <c r="C9" s="119"/>
      <c r="D9" s="119"/>
      <c r="E9" s="125"/>
      <c r="F9" s="125"/>
      <c r="G9" s="125"/>
      <c r="H9" s="125"/>
      <c r="I9" s="119"/>
      <c r="L9" s="429"/>
    </row>
    <row r="10" spans="1:28">
      <c r="B10" s="119"/>
      <c r="C10" s="119"/>
      <c r="D10" s="119"/>
      <c r="E10" s="125"/>
      <c r="F10" s="125"/>
      <c r="G10" s="125"/>
      <c r="H10" s="125"/>
      <c r="I10" s="119"/>
      <c r="L10" s="429"/>
    </row>
    <row r="11" spans="1:28" ht="36.75" customHeight="1">
      <c r="B11" s="123" t="s">
        <v>77</v>
      </c>
      <c r="C11" s="123"/>
      <c r="D11" s="212" t="s">
        <v>67</v>
      </c>
      <c r="E11" s="213"/>
      <c r="F11" s="124"/>
      <c r="G11" s="124"/>
      <c r="H11" s="124"/>
      <c r="I11" s="124"/>
      <c r="L11" s="430" t="s">
        <v>128</v>
      </c>
    </row>
    <row r="12" spans="1:28" ht="35.1" customHeight="1">
      <c r="B12" s="125"/>
      <c r="C12" s="125"/>
      <c r="D12" s="125"/>
      <c r="E12" s="125"/>
      <c r="F12" s="125"/>
      <c r="G12" s="125"/>
      <c r="H12" s="125"/>
      <c r="I12" s="119"/>
      <c r="L12" s="429"/>
    </row>
    <row r="13" spans="1:28" ht="34.5" customHeight="1">
      <c r="B13" s="126" t="s">
        <v>78</v>
      </c>
      <c r="C13" s="123"/>
      <c r="D13" s="125"/>
      <c r="E13" s="214" t="s">
        <v>83</v>
      </c>
      <c r="F13" s="127"/>
      <c r="G13" s="125"/>
      <c r="H13" s="125"/>
      <c r="I13" s="119"/>
      <c r="L13" s="429"/>
    </row>
    <row r="14" spans="1:28" ht="20.100000000000001" customHeight="1">
      <c r="B14" s="128" t="s">
        <v>84</v>
      </c>
      <c r="C14" s="129"/>
      <c r="D14" s="125"/>
      <c r="E14" s="215"/>
      <c r="F14" s="130"/>
      <c r="G14" s="125"/>
      <c r="H14" s="125"/>
      <c r="I14" s="119"/>
      <c r="L14" s="430" t="s">
        <v>128</v>
      </c>
    </row>
    <row r="15" spans="1:28" ht="20.100000000000001" customHeight="1">
      <c r="B15" s="131" t="s">
        <v>114</v>
      </c>
      <c r="C15" s="129"/>
      <c r="D15" s="125"/>
      <c r="E15" s="220"/>
      <c r="F15" s="218" t="s">
        <v>112</v>
      </c>
      <c r="G15" s="125"/>
      <c r="H15" s="125"/>
      <c r="I15" s="119"/>
      <c r="L15" s="431" t="s">
        <v>130</v>
      </c>
    </row>
    <row r="16" spans="1:28" ht="20.100000000000001" customHeight="1">
      <c r="B16" s="132" t="s">
        <v>137</v>
      </c>
      <c r="C16" s="129"/>
      <c r="D16" s="125"/>
      <c r="E16" s="216"/>
      <c r="F16" s="130"/>
      <c r="G16" s="125"/>
      <c r="H16" s="125"/>
      <c r="I16" s="119"/>
      <c r="L16" s="430" t="s">
        <v>128</v>
      </c>
    </row>
    <row r="17" spans="1:12" ht="35.1" customHeight="1">
      <c r="B17" s="125"/>
      <c r="C17" s="125"/>
      <c r="D17" s="125"/>
      <c r="E17" s="125"/>
      <c r="F17" s="125"/>
      <c r="G17" s="125"/>
      <c r="H17" s="125"/>
      <c r="I17" s="119"/>
      <c r="L17" s="429"/>
    </row>
    <row r="18" spans="1:12" ht="39" customHeight="1">
      <c r="B18" s="126" t="s">
        <v>79</v>
      </c>
      <c r="C18" s="123"/>
      <c r="D18" s="125"/>
      <c r="E18" s="214" t="s">
        <v>83</v>
      </c>
      <c r="F18" s="127"/>
      <c r="G18" s="125"/>
      <c r="H18" s="125"/>
      <c r="I18" s="119"/>
      <c r="L18" s="432"/>
    </row>
    <row r="19" spans="1:12" ht="20.100000000000001" customHeight="1">
      <c r="B19" s="133" t="s">
        <v>115</v>
      </c>
      <c r="C19" s="125"/>
      <c r="D19" s="125"/>
      <c r="E19" s="215"/>
      <c r="F19" s="219" t="s">
        <v>111</v>
      </c>
      <c r="G19" s="125"/>
      <c r="H19" s="125"/>
      <c r="I19" s="119"/>
      <c r="L19" s="431" t="s">
        <v>129</v>
      </c>
    </row>
    <row r="20" spans="1:12" ht="20.100000000000001" customHeight="1">
      <c r="B20" s="134" t="s">
        <v>116</v>
      </c>
      <c r="C20" s="135"/>
      <c r="D20" s="125"/>
      <c r="E20" s="221"/>
      <c r="F20" s="219" t="s">
        <v>113</v>
      </c>
      <c r="G20" s="125"/>
      <c r="H20" s="125"/>
      <c r="I20" s="119"/>
      <c r="L20" s="431" t="s">
        <v>129</v>
      </c>
    </row>
    <row r="21" spans="1:12" ht="35.1" customHeight="1">
      <c r="B21" s="125"/>
      <c r="C21" s="125"/>
      <c r="D21" s="125"/>
      <c r="E21" s="125"/>
      <c r="F21" s="125"/>
      <c r="G21" s="125"/>
      <c r="H21" s="125"/>
      <c r="I21" s="119"/>
      <c r="L21" s="429"/>
    </row>
    <row r="22" spans="1:12" ht="60" customHeight="1">
      <c r="B22" s="354" t="s">
        <v>175</v>
      </c>
      <c r="C22" s="123"/>
      <c r="D22" s="212" t="s">
        <v>119</v>
      </c>
      <c r="E22" s="212" t="s">
        <v>126</v>
      </c>
      <c r="F22" s="212" t="s">
        <v>127</v>
      </c>
      <c r="G22" s="212" t="s">
        <v>86</v>
      </c>
      <c r="H22" s="119"/>
      <c r="I22" s="119"/>
      <c r="J22" s="302"/>
      <c r="K22" s="366"/>
      <c r="L22" s="433"/>
    </row>
    <row r="23" spans="1:12" ht="20.100000000000001" customHeight="1">
      <c r="B23" s="355" t="s">
        <v>118</v>
      </c>
      <c r="C23" s="129"/>
      <c r="D23" s="220"/>
      <c r="E23" s="220"/>
      <c r="F23" s="220"/>
      <c r="G23" s="220"/>
      <c r="I23" s="314"/>
      <c r="J23" s="302"/>
      <c r="L23" s="434" t="s">
        <v>128</v>
      </c>
    </row>
    <row r="24" spans="1:12" ht="20.100000000000001" customHeight="1">
      <c r="B24" s="356" t="s">
        <v>110</v>
      </c>
      <c r="C24" s="129"/>
      <c r="D24" s="220"/>
      <c r="E24" s="220"/>
      <c r="F24" s="220"/>
      <c r="G24" s="220"/>
      <c r="H24" s="315"/>
      <c r="I24" s="314"/>
      <c r="J24" s="302"/>
      <c r="L24" s="434" t="s">
        <v>128</v>
      </c>
    </row>
    <row r="25" spans="1:12" ht="20.100000000000001" customHeight="1">
      <c r="B25" s="356" t="s">
        <v>109</v>
      </c>
      <c r="C25" s="129"/>
      <c r="D25" s="220"/>
      <c r="E25" s="220"/>
      <c r="F25" s="220"/>
      <c r="G25" s="220"/>
      <c r="H25" s="315"/>
      <c r="I25" s="314"/>
      <c r="J25" s="302"/>
      <c r="L25" s="434" t="s">
        <v>128</v>
      </c>
    </row>
    <row r="26" spans="1:12" ht="20.100000000000001" customHeight="1">
      <c r="B26" s="357" t="s">
        <v>108</v>
      </c>
      <c r="C26" s="129"/>
      <c r="D26" s="216"/>
      <c r="E26" s="216"/>
      <c r="F26" s="216"/>
      <c r="G26" s="216"/>
      <c r="H26" s="546" t="s">
        <v>191</v>
      </c>
      <c r="I26" s="546"/>
      <c r="J26" s="546"/>
      <c r="K26" s="365"/>
      <c r="L26" s="435" t="s">
        <v>130</v>
      </c>
    </row>
    <row r="27" spans="1:12" ht="35.1" customHeight="1">
      <c r="B27" s="358"/>
      <c r="C27" s="125"/>
      <c r="D27" s="125"/>
      <c r="E27" s="125"/>
      <c r="F27" s="125"/>
      <c r="G27" s="299"/>
      <c r="H27" s="546"/>
      <c r="I27" s="546"/>
      <c r="J27" s="546"/>
      <c r="L27" s="429"/>
    </row>
    <row r="28" spans="1:12" ht="39" customHeight="1">
      <c r="B28" s="354"/>
      <c r="C28" s="123"/>
      <c r="D28" s="125"/>
      <c r="E28" s="252"/>
      <c r="F28" s="127"/>
      <c r="G28" s="125"/>
      <c r="H28" s="125"/>
      <c r="I28" s="119"/>
    </row>
    <row r="29" spans="1:12" ht="60" customHeight="1">
      <c r="B29" s="438" t="s">
        <v>187</v>
      </c>
      <c r="C29" s="439"/>
      <c r="D29" s="440" t="s">
        <v>188</v>
      </c>
      <c r="E29" s="440" t="s">
        <v>192</v>
      </c>
      <c r="F29" s="540" t="s">
        <v>189</v>
      </c>
      <c r="G29" s="541"/>
      <c r="H29" s="541"/>
      <c r="I29" s="119"/>
      <c r="J29" s="365"/>
      <c r="L29" s="437" t="s">
        <v>128</v>
      </c>
    </row>
    <row r="30" spans="1:12" s="361" customFormat="1" ht="20.100000000000001" customHeight="1">
      <c r="A30" s="360"/>
      <c r="B30" s="441" t="s">
        <v>199</v>
      </c>
      <c r="C30" s="442"/>
      <c r="D30" s="443"/>
      <c r="E30" s="444"/>
      <c r="G30" s="373"/>
      <c r="H30" s="373"/>
      <c r="K30" s="362"/>
      <c r="L30" s="437" t="s">
        <v>130</v>
      </c>
    </row>
    <row r="31" spans="1:12" s="361" customFormat="1" ht="20.100000000000001" customHeight="1">
      <c r="A31" s="360"/>
      <c r="B31" s="445" t="s">
        <v>193</v>
      </c>
      <c r="C31" s="442"/>
      <c r="D31" s="446"/>
      <c r="E31" s="447"/>
      <c r="F31" s="372"/>
      <c r="G31" s="373"/>
      <c r="H31" s="373"/>
      <c r="I31" s="359"/>
      <c r="K31" s="362"/>
      <c r="L31" s="437" t="s">
        <v>201</v>
      </c>
    </row>
    <row r="32" spans="1:12" s="361" customFormat="1" ht="20.100000000000001" customHeight="1">
      <c r="A32" s="360"/>
      <c r="B32" s="445" t="s">
        <v>194</v>
      </c>
      <c r="C32" s="442"/>
      <c r="D32" s="448"/>
      <c r="E32" s="449"/>
      <c r="F32" s="372"/>
      <c r="G32" s="373"/>
      <c r="H32" s="373"/>
      <c r="I32" s="359"/>
      <c r="K32" s="362"/>
      <c r="L32" s="437" t="s">
        <v>202</v>
      </c>
    </row>
    <row r="33" spans="1:12" s="361" customFormat="1" ht="20.100000000000001" customHeight="1">
      <c r="A33" s="360"/>
      <c r="B33" s="445" t="s">
        <v>195</v>
      </c>
      <c r="C33" s="442"/>
      <c r="D33" s="450"/>
      <c r="E33" s="451"/>
      <c r="F33" s="372"/>
      <c r="G33" s="373"/>
      <c r="H33" s="373"/>
      <c r="I33" s="359"/>
      <c r="K33" s="363"/>
      <c r="L33" s="437" t="s">
        <v>203</v>
      </c>
    </row>
    <row r="34" spans="1:12"/>
    <row r="35" spans="1:12"/>
    <row r="36" spans="1:12"/>
    <row r="37" spans="1:12"/>
    <row r="38" spans="1:12"/>
    <row r="39" spans="1:12"/>
    <row r="40" spans="1:12"/>
    <row r="41" spans="1:12"/>
    <row r="42" spans="1:12"/>
    <row r="43" spans="1:12"/>
    <row r="44" spans="1:12"/>
    <row r="45" spans="1:12"/>
    <row r="46" spans="1:12"/>
    <row r="47" spans="1:12"/>
    <row r="48" spans="1:12"/>
    <row r="49"/>
    <row r="50"/>
    <row r="51"/>
    <row r="52"/>
    <row r="53"/>
    <row r="54"/>
    <row r="55"/>
    <row r="56"/>
    <row r="57"/>
    <row r="58"/>
    <row r="59"/>
    <row r="60"/>
    <row r="61"/>
    <row r="62"/>
    <row r="63"/>
    <row r="64"/>
    <row r="65"/>
    <row r="66"/>
    <row r="67"/>
    <row r="68"/>
    <row r="69"/>
    <row r="70"/>
    <row r="71"/>
    <row r="72"/>
    <row r="73"/>
    <row r="74"/>
    <row r="75"/>
    <row r="76"/>
    <row r="77"/>
    <row r="78"/>
  </sheetData>
  <mergeCells count="6">
    <mergeCell ref="F29:H29"/>
    <mergeCell ref="B2:I2"/>
    <mergeCell ref="B3:I3"/>
    <mergeCell ref="B4:I4"/>
    <mergeCell ref="B7:I7"/>
    <mergeCell ref="H26:J27"/>
  </mergeCells>
  <phoneticPr fontId="7" type="noConversion"/>
  <conditionalFormatting sqref="L11">
    <cfRule type="expression" dxfId="292" priority="81" stopIfTrue="1">
      <formula>AND(E11&lt;&gt;"",OR(E11&lt;0,NOT(ISNUMBER(E11))))</formula>
    </cfRule>
  </conditionalFormatting>
  <conditionalFormatting sqref="K22">
    <cfRule type="expression" dxfId="291" priority="82" stopIfTrue="1">
      <formula>OR(COUNTA(D23:E24)&lt;&gt;COUNTIF(D23:E24,"&gt;=0"),#REF!&gt;3,E23&gt;3,#REF!&gt;3,E24&gt;3)</formula>
    </cfRule>
  </conditionalFormatting>
  <conditionalFormatting sqref="L14 L16">
    <cfRule type="expression" dxfId="290" priority="83" stopIfTrue="1">
      <formula>OR(E14&lt;0,ISTEXT(E14))</formula>
    </cfRule>
  </conditionalFormatting>
  <conditionalFormatting sqref="L15">
    <cfRule type="expression" dxfId="289" priority="84" stopIfTrue="1">
      <formula>OR(E15&lt;0, E15&gt;100,ISTEXT(E15))</formula>
    </cfRule>
  </conditionalFormatting>
  <conditionalFormatting sqref="L19:L20">
    <cfRule type="expression" dxfId="288" priority="85" stopIfTrue="1">
      <formula>AND(E19&lt;&gt;"",E19&lt;&gt;1,E19&lt;&gt;2,E19&lt;&gt;3)</formula>
    </cfRule>
  </conditionalFormatting>
  <conditionalFormatting sqref="K33">
    <cfRule type="expression" dxfId="287" priority="88" stopIfTrue="1">
      <formula>OR(#REF!&lt;0,#REF!&lt;0,#REF!&gt; 100,#REF!&gt; 100,ISTEXT(#REF!),ISTEXT(#REF!))</formula>
    </cfRule>
  </conditionalFormatting>
  <conditionalFormatting sqref="D23:G25 E14 E16">
    <cfRule type="expression" dxfId="286" priority="89" stopIfTrue="1">
      <formula>AND(D14&lt;&gt;"",OR(D14&lt;0,ISTEXT(D14)))</formula>
    </cfRule>
  </conditionalFormatting>
  <conditionalFormatting sqref="D30">
    <cfRule type="expression" dxfId="285" priority="90" stopIfTrue="1">
      <formula>AND(D30&lt;&gt;"",OR(D30&lt;0,D30&gt;100,NOT(ISNUMBER(D30)),D30&gt;MAX(D31,D32,D33),D30&lt;MIN(D31,D32,D33)))</formula>
    </cfRule>
  </conditionalFormatting>
  <conditionalFormatting sqref="F16 F14">
    <cfRule type="expression" dxfId="284" priority="92" stopIfTrue="1">
      <formula>ISTEXT(F14)</formula>
    </cfRule>
    <cfRule type="expression" dxfId="283" priority="93" stopIfTrue="1">
      <formula>ISERROR(F14)</formula>
    </cfRule>
  </conditionalFormatting>
  <conditionalFormatting sqref="E11">
    <cfRule type="expression" dxfId="282" priority="94" stopIfTrue="1">
      <formula>AND(E11&lt;&gt;"",OR(E11&lt;0,NOT(ISNUMBER(E11))))</formula>
    </cfRule>
  </conditionalFormatting>
  <conditionalFormatting sqref="E15 D26:G26">
    <cfRule type="expression" dxfId="281" priority="99" stopIfTrue="1">
      <formula>AND(D15&lt;&gt;"",OR(D15&lt;0, D15&gt;100,ISTEXT(D15)))</formula>
    </cfRule>
  </conditionalFormatting>
  <conditionalFormatting sqref="E19:E20">
    <cfRule type="expression" dxfId="280" priority="100" stopIfTrue="1">
      <formula>AND(E19&lt;&gt;"",AND(E19&lt;&gt;1,E19&lt;&gt;2,E19&lt;&gt;3))</formula>
    </cfRule>
  </conditionalFormatting>
  <conditionalFormatting sqref="L29">
    <cfRule type="expression" dxfId="279" priority="51" stopIfTrue="1">
      <formula>COUNTA($D$30:$E$33)&lt;&gt;COUNTIF($D$30:$E$33,"&gt;=0")</formula>
    </cfRule>
  </conditionalFormatting>
  <conditionalFormatting sqref="L26">
    <cfRule type="expression" dxfId="278" priority="50" stopIfTrue="1">
      <formula>OR(D26&lt;0,E26&lt;0,F26&lt;0,G26&lt;0,D26&gt;100,E26&gt;100,F26&gt;100,G26&gt;100,ISTEXT(D26),ISTEXT(E26),ISTEXT(F26),ISTEXT(G26))</formula>
    </cfRule>
  </conditionalFormatting>
  <conditionalFormatting sqref="L23:L25">
    <cfRule type="expression" dxfId="277" priority="49" stopIfTrue="1">
      <formula>OR(D23&lt;0,E23&lt;0,F23&lt;0,G23&lt;0,ISTEXT(D23),ISTEXT(E23),ISTEXT(F23),ISTEXT(G23))</formula>
    </cfRule>
  </conditionalFormatting>
  <conditionalFormatting sqref="L30">
    <cfRule type="expression" dxfId="276" priority="46" stopIfTrue="1">
      <formula>OR(D30&lt;0,D31&lt;0,D32&lt;0,D33&lt;0, D30&gt;100,D31&gt;100,D32&gt;100,D33&gt;100,ISTEXT(D30),ISTEXT(D31),ISTEXT(D32),ISTEXT(D33))</formula>
    </cfRule>
  </conditionalFormatting>
  <conditionalFormatting sqref="E31:E33">
    <cfRule type="expression" dxfId="275" priority="41" stopIfTrue="1">
      <formula>AND(E31&lt;&gt;"",OR(E31&lt;0,NOT(ISNUMBER(E31))))</formula>
    </cfRule>
  </conditionalFormatting>
  <conditionalFormatting sqref="L31">
    <cfRule type="expression" dxfId="274" priority="4" stopIfTrue="1">
      <formula>E30-E31-E32-E33&lt;0</formula>
    </cfRule>
  </conditionalFormatting>
  <conditionalFormatting sqref="L32">
    <cfRule type="expression" dxfId="273" priority="3" stopIfTrue="1">
      <formula>OR(D30&gt;MAX(D31,D32,D33),D30&lt;MIN(D31,D32,D33))</formula>
    </cfRule>
  </conditionalFormatting>
  <conditionalFormatting sqref="B7:I7">
    <cfRule type="cellIs" dxfId="270" priority="1" operator="equal">
      <formula>0</formula>
    </cfRule>
  </conditionalFormatting>
  <pageMargins left="0.74803149606299213" right="0.62992125984251968" top="0.47244094488188981" bottom="0.55118110236220474" header="0.23622047244094491" footer="0.19685039370078741"/>
  <pageSetup paperSize="8" scale="60" orientation="portrait" r:id="rId1"/>
  <headerFooter alignWithMargins="0">
    <oddHeader>&amp;L&amp;"Times New Roman,Regular"&amp;12&amp;K000000Central Bank of Ireland - RESTRICTED</oddHeader>
    <oddFooter>&amp;R2019 Triennial Central Bank Survey</oddFooter>
    <evenHeader>&amp;L&amp;"Times New Roman,Regular"&amp;12&amp;K000000Central Bank of Ireland - RESTRICTED</evenHeader>
    <firstHeader>&amp;L&amp;"Times New Roman,Regular"&amp;12&amp;K000000Central Bank of Ireland - RESTRICTED</firstHeader>
  </headerFooter>
  <legacyDrawing r:id="rId2"/>
  <extLst>
    <ext xmlns:x14="http://schemas.microsoft.com/office/spreadsheetml/2009/9/main" uri="{78C0D931-6437-407d-A8EE-F0AAD7539E65}">
      <x14:conditionalFormattings>
        <x14:conditionalFormatting xmlns:xm="http://schemas.microsoft.com/office/excel/2006/main">
          <x14:cfRule type="expression" priority="47" stopIfTrue="1" id="{A3C73ADB-C415-4DB7-8357-B3FAF24D2685}">
            <xm:f>AND(E30&lt;&gt;"",OR(E30&lt;0,NOT(ISNUMBER(E30)),E30-E31-E32-E33&lt;0,E30-'A6'!F16-'A6'!G16-'A6'!I16&gt;0))</xm:f>
            <x14:dxf>
              <fill>
                <patternFill>
                  <bgColor indexed="10"/>
                </patternFill>
              </fill>
            </x14:dxf>
          </x14:cfRule>
          <xm:sqref>E30</xm:sqref>
        </x14:conditionalFormatting>
        <x14:conditionalFormatting xmlns:xm="http://schemas.microsoft.com/office/excel/2006/main">
          <x14:cfRule type="expression" priority="2" stopIfTrue="1" id="{B02B43F7-C2BD-49A9-BE4E-4240DBDFE6C5}">
            <xm:f>E30-'A6'!F16-'A6'!G16-'A6'!I16&gt;0</xm:f>
            <x14:dxf>
              <font>
                <b/>
                <i val="0"/>
                <condense val="0"/>
                <extend val="0"/>
                <color auto="1"/>
              </font>
              <fill>
                <patternFill>
                  <bgColor indexed="10"/>
                </patternFill>
              </fill>
            </x14:dxf>
          </x14:cfRule>
          <xm:sqref>L33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autoPageBreaks="0"/>
  </sheetPr>
  <dimension ref="B1:AC171"/>
  <sheetViews>
    <sheetView showGridLines="0" zoomScale="75" zoomScaleNormal="75" zoomScaleSheetLayoutView="70" workbookViewId="0">
      <pane xSplit="3" ySplit="8" topLeftCell="D9" activePane="bottomRight" state="frozen"/>
      <selection pane="topRight"/>
      <selection pane="bottomLeft"/>
      <selection pane="bottomRight" activeCell="E20" sqref="E20"/>
    </sheetView>
  </sheetViews>
  <sheetFormatPr defaultColWidth="0" defaultRowHeight="11.4" zeroHeight="1"/>
  <cols>
    <col min="1" max="2" width="1.75" style="68" customWidth="1"/>
    <col min="3" max="3" width="50.75" style="68" customWidth="1"/>
    <col min="4" max="12" width="10.75" style="68" customWidth="1"/>
    <col min="13" max="13" width="10.75" style="71" customWidth="1"/>
    <col min="14" max="15" width="1.75" style="68" customWidth="1"/>
    <col min="16" max="25" width="6.75" style="74" customWidth="1"/>
    <col min="26" max="26" width="1.75" style="68" customWidth="1"/>
    <col min="27" max="27" width="6.75" style="68" customWidth="1"/>
    <col min="28" max="28" width="9.125" style="68" customWidth="1"/>
    <col min="29" max="29" width="9.125" style="68" hidden="1" customWidth="1"/>
    <col min="30" max="16384" width="0" style="68" hidden="1"/>
  </cols>
  <sheetData>
    <row r="1" spans="2:29" s="44" customFormat="1" ht="20.100000000000001" customHeight="1">
      <c r="B1" s="40" t="s">
        <v>161</v>
      </c>
      <c r="C1" s="41"/>
      <c r="D1" s="42"/>
      <c r="E1" s="42"/>
      <c r="F1" s="42"/>
      <c r="G1" s="42"/>
      <c r="H1" s="42"/>
      <c r="I1" s="42"/>
      <c r="J1" s="42"/>
      <c r="K1" s="42"/>
      <c r="L1" s="42"/>
      <c r="M1" s="217"/>
      <c r="N1" s="42"/>
      <c r="O1" s="42"/>
      <c r="P1" s="76"/>
      <c r="Q1" s="76"/>
      <c r="R1" s="76"/>
      <c r="S1" s="76"/>
      <c r="T1" s="76"/>
      <c r="U1" s="76"/>
      <c r="V1" s="76"/>
      <c r="W1" s="76"/>
      <c r="X1" s="76"/>
      <c r="Y1" s="76"/>
      <c r="Z1" s="43"/>
      <c r="AA1" s="67"/>
      <c r="AB1" s="43"/>
      <c r="AC1" s="43"/>
    </row>
    <row r="2" spans="2:29" s="44" customFormat="1" ht="20.100000000000001" customHeight="1">
      <c r="B2" s="45"/>
      <c r="C2" s="542" t="s">
        <v>55</v>
      </c>
      <c r="D2" s="542"/>
      <c r="E2" s="542"/>
      <c r="F2" s="542"/>
      <c r="G2" s="542"/>
      <c r="H2" s="542"/>
      <c r="I2" s="542"/>
      <c r="J2" s="542"/>
      <c r="K2" s="542"/>
      <c r="L2" s="542"/>
      <c r="M2" s="542"/>
      <c r="N2" s="28"/>
      <c r="O2" s="28"/>
      <c r="P2" s="186" t="s">
        <v>56</v>
      </c>
      <c r="Q2" s="187">
        <f>MAX(P9:AA128)</f>
        <v>0</v>
      </c>
      <c r="AB2" s="43"/>
      <c r="AC2" s="43"/>
    </row>
    <row r="3" spans="2:29" s="44" customFormat="1" ht="20.100000000000001" customHeight="1">
      <c r="C3" s="542" t="s">
        <v>49</v>
      </c>
      <c r="D3" s="542"/>
      <c r="E3" s="542"/>
      <c r="F3" s="542"/>
      <c r="G3" s="542"/>
      <c r="H3" s="542"/>
      <c r="I3" s="542"/>
      <c r="J3" s="542"/>
      <c r="K3" s="542"/>
      <c r="L3" s="542"/>
      <c r="M3" s="542"/>
      <c r="N3" s="28"/>
      <c r="O3" s="28"/>
      <c r="P3" s="188" t="s">
        <v>57</v>
      </c>
      <c r="Q3" s="189">
        <f>MIN(P9:AA128)</f>
        <v>0</v>
      </c>
      <c r="R3" s="77"/>
      <c r="T3" s="77"/>
      <c r="U3" s="78"/>
      <c r="V3" s="77"/>
      <c r="W3" s="80"/>
      <c r="X3" s="80"/>
      <c r="Y3" s="80"/>
      <c r="Z3" s="43"/>
      <c r="AA3" s="67"/>
      <c r="AB3" s="43"/>
      <c r="AC3" s="43"/>
    </row>
    <row r="4" spans="2:29" s="44" customFormat="1" ht="20.100000000000001" customHeight="1">
      <c r="C4" s="542" t="s">
        <v>206</v>
      </c>
      <c r="D4" s="542"/>
      <c r="E4" s="542"/>
      <c r="F4" s="542"/>
      <c r="G4" s="542"/>
      <c r="H4" s="542"/>
      <c r="I4" s="542"/>
      <c r="J4" s="542"/>
      <c r="K4" s="542"/>
      <c r="L4" s="542"/>
      <c r="M4" s="542"/>
      <c r="N4" s="47"/>
      <c r="O4" s="47"/>
      <c r="R4" s="77"/>
      <c r="S4" s="79"/>
      <c r="T4" s="79"/>
      <c r="U4" s="78"/>
      <c r="V4" s="79"/>
      <c r="W4" s="79"/>
      <c r="X4" s="79"/>
      <c r="Y4" s="79"/>
      <c r="Z4" s="43"/>
      <c r="AA4" s="67"/>
      <c r="AB4" s="43"/>
      <c r="AC4" s="43"/>
    </row>
    <row r="5" spans="2:29" s="44" customFormat="1" ht="20.100000000000001" customHeight="1">
      <c r="C5" s="542" t="s">
        <v>162</v>
      </c>
      <c r="D5" s="542"/>
      <c r="E5" s="542"/>
      <c r="F5" s="542"/>
      <c r="G5" s="542"/>
      <c r="H5" s="542"/>
      <c r="I5" s="542"/>
      <c r="J5" s="542"/>
      <c r="K5" s="542"/>
      <c r="L5" s="542"/>
      <c r="M5" s="542"/>
      <c r="N5" s="28"/>
      <c r="O5" s="46"/>
      <c r="P5" s="547" t="s">
        <v>54</v>
      </c>
      <c r="Q5" s="548"/>
      <c r="R5" s="548"/>
      <c r="S5" s="548"/>
      <c r="T5" s="548"/>
      <c r="U5" s="548"/>
      <c r="V5" s="548"/>
      <c r="W5" s="548"/>
      <c r="X5" s="548"/>
      <c r="Y5" s="548"/>
      <c r="Z5" s="548"/>
      <c r="AA5" s="549"/>
    </row>
    <row r="6" spans="2:29" s="44" customFormat="1" ht="39.9" customHeight="1">
      <c r="D6" s="553" t="s">
        <v>100</v>
      </c>
      <c r="E6" s="554"/>
      <c r="F6" s="554"/>
      <c r="G6" s="554"/>
      <c r="H6" s="554"/>
      <c r="I6" s="554"/>
      <c r="J6" s="554"/>
      <c r="K6" s="554"/>
      <c r="L6" s="554"/>
      <c r="M6" s="554"/>
      <c r="N6" s="42"/>
      <c r="O6" s="42"/>
      <c r="AB6" s="43"/>
      <c r="AC6" s="43"/>
    </row>
    <row r="7" spans="2:29" s="53" customFormat="1" ht="27.9" customHeight="1">
      <c r="B7" s="49"/>
      <c r="C7" s="50" t="s">
        <v>0</v>
      </c>
      <c r="D7" s="551" t="s">
        <v>1</v>
      </c>
      <c r="E7" s="552"/>
      <c r="F7" s="552"/>
      <c r="G7" s="552"/>
      <c r="H7" s="552"/>
      <c r="I7" s="552"/>
      <c r="J7" s="552"/>
      <c r="K7" s="552"/>
      <c r="L7" s="552"/>
      <c r="M7" s="552"/>
      <c r="N7" s="70"/>
      <c r="O7" s="51"/>
      <c r="P7" s="156" t="str">
        <f>+D7</f>
        <v>Domestic currency against</v>
      </c>
      <c r="Q7" s="157"/>
      <c r="R7" s="157"/>
      <c r="S7" s="157"/>
      <c r="T7" s="157"/>
      <c r="U7" s="157"/>
      <c r="V7" s="157"/>
      <c r="W7" s="157"/>
      <c r="X7" s="157"/>
      <c r="Y7" s="158"/>
      <c r="Z7" s="52"/>
      <c r="AA7" s="52"/>
      <c r="AB7" s="52"/>
      <c r="AC7" s="52"/>
    </row>
    <row r="8" spans="2:29" s="53" customFormat="1" ht="27.9" customHeight="1">
      <c r="B8" s="97"/>
      <c r="C8" s="98"/>
      <c r="D8" s="159" t="s">
        <v>7</v>
      </c>
      <c r="E8" s="159" t="s">
        <v>6</v>
      </c>
      <c r="F8" s="159" t="s">
        <v>5</v>
      </c>
      <c r="G8" s="159" t="s">
        <v>19</v>
      </c>
      <c r="H8" s="159" t="s">
        <v>4</v>
      </c>
      <c r="I8" s="159" t="s">
        <v>3</v>
      </c>
      <c r="J8" s="159" t="s">
        <v>22</v>
      </c>
      <c r="K8" s="159" t="s">
        <v>2</v>
      </c>
      <c r="L8" s="160" t="s">
        <v>61</v>
      </c>
      <c r="M8" s="148" t="s">
        <v>8</v>
      </c>
      <c r="N8" s="70"/>
      <c r="O8" s="54"/>
      <c r="P8" s="161" t="str">
        <f>+D8</f>
        <v>AUD</v>
      </c>
      <c r="Q8" s="161" t="str">
        <f t="shared" ref="Q8:W8" si="0">+E8</f>
        <v>CAD</v>
      </c>
      <c r="R8" s="161" t="str">
        <f t="shared" si="0"/>
        <v>CHF</v>
      </c>
      <c r="S8" s="161" t="str">
        <f t="shared" si="0"/>
        <v>EUR</v>
      </c>
      <c r="T8" s="161" t="str">
        <f t="shared" si="0"/>
        <v>GBP</v>
      </c>
      <c r="U8" s="161" t="str">
        <f t="shared" si="0"/>
        <v>JPY</v>
      </c>
      <c r="V8" s="161" t="str">
        <f t="shared" si="0"/>
        <v>SEK</v>
      </c>
      <c r="W8" s="161" t="str">
        <f t="shared" si="0"/>
        <v>USD</v>
      </c>
      <c r="X8" s="161" t="s">
        <v>98</v>
      </c>
      <c r="Y8" s="161" t="str">
        <f>+M8</f>
        <v>TOT</v>
      </c>
      <c r="Z8" s="52"/>
      <c r="AA8" s="162" t="str">
        <f>+M8</f>
        <v>TOT</v>
      </c>
      <c r="AB8" s="52"/>
      <c r="AC8" s="52"/>
    </row>
    <row r="9" spans="2:29" s="57" customFormat="1" ht="30" customHeight="1">
      <c r="B9" s="316"/>
      <c r="C9" s="456" t="s">
        <v>50</v>
      </c>
      <c r="D9" s="265"/>
      <c r="E9" s="265"/>
      <c r="F9" s="265"/>
      <c r="G9" s="265"/>
      <c r="H9" s="265"/>
      <c r="I9" s="265"/>
      <c r="J9" s="265"/>
      <c r="K9" s="265"/>
      <c r="L9" s="256"/>
      <c r="M9" s="267"/>
      <c r="N9" s="266"/>
      <c r="O9" s="55"/>
      <c r="P9" s="86"/>
      <c r="Q9" s="86"/>
      <c r="R9" s="86"/>
      <c r="S9" s="86"/>
      <c r="T9" s="86"/>
      <c r="U9" s="86"/>
      <c r="V9" s="86"/>
      <c r="W9" s="86"/>
      <c r="X9" s="86"/>
      <c r="Y9" s="86"/>
      <c r="Z9" s="56"/>
      <c r="AA9" s="81"/>
      <c r="AB9" s="56"/>
      <c r="AC9" s="56"/>
    </row>
    <row r="10" spans="2:29" s="53" customFormat="1" ht="17.100000000000001" customHeight="1">
      <c r="B10" s="318"/>
      <c r="C10" s="457" t="s">
        <v>10</v>
      </c>
      <c r="D10" s="376"/>
      <c r="E10" s="376"/>
      <c r="F10" s="376"/>
      <c r="G10" s="376"/>
      <c r="H10" s="376"/>
      <c r="I10" s="376"/>
      <c r="J10" s="376"/>
      <c r="K10" s="376"/>
      <c r="L10" s="376"/>
      <c r="M10" s="377">
        <f>+SUM(D10:L10)</f>
        <v>0</v>
      </c>
      <c r="N10" s="268"/>
      <c r="O10" s="60"/>
      <c r="P10" s="90">
        <f>+D10-SUM(D11:D12)</f>
        <v>0</v>
      </c>
      <c r="Q10" s="90">
        <f t="shared" ref="Q10:Y10" si="1">+E10-SUM(E11:E12)</f>
        <v>0</v>
      </c>
      <c r="R10" s="90">
        <f t="shared" si="1"/>
        <v>0</v>
      </c>
      <c r="S10" s="90">
        <f t="shared" si="1"/>
        <v>0</v>
      </c>
      <c r="T10" s="90">
        <f t="shared" si="1"/>
        <v>0</v>
      </c>
      <c r="U10" s="90">
        <f t="shared" si="1"/>
        <v>0</v>
      </c>
      <c r="V10" s="90">
        <f t="shared" si="1"/>
        <v>0</v>
      </c>
      <c r="W10" s="90">
        <f t="shared" si="1"/>
        <v>0</v>
      </c>
      <c r="X10" s="90">
        <f t="shared" si="1"/>
        <v>0</v>
      </c>
      <c r="Y10" s="90">
        <f t="shared" si="1"/>
        <v>0</v>
      </c>
      <c r="Z10" s="52"/>
      <c r="AA10" s="90">
        <f t="shared" ref="AA10:AA27" si="2">+M10-SUM(D10:L10)</f>
        <v>0</v>
      </c>
      <c r="AB10" s="52"/>
      <c r="AC10" s="52"/>
    </row>
    <row r="11" spans="2:29" s="53" customFormat="1" ht="17.100000000000001" customHeight="1">
      <c r="B11" s="319"/>
      <c r="C11" s="458" t="s">
        <v>52</v>
      </c>
      <c r="D11" s="376"/>
      <c r="E11" s="376"/>
      <c r="F11" s="376"/>
      <c r="G11" s="376"/>
      <c r="H11" s="376"/>
      <c r="I11" s="376"/>
      <c r="J11" s="376"/>
      <c r="K11" s="376"/>
      <c r="L11" s="376"/>
      <c r="M11" s="377">
        <f t="shared" ref="M11:M87" si="3">+SUM(D11:L11)</f>
        <v>0</v>
      </c>
      <c r="N11" s="268"/>
      <c r="O11" s="60"/>
      <c r="P11" s="90"/>
      <c r="Q11" s="87"/>
      <c r="R11" s="87"/>
      <c r="S11" s="87"/>
      <c r="T11" s="87"/>
      <c r="U11" s="87"/>
      <c r="V11" s="87"/>
      <c r="W11" s="87"/>
      <c r="X11" s="87"/>
      <c r="Y11" s="91"/>
      <c r="Z11" s="52"/>
      <c r="AA11" s="90">
        <f t="shared" si="2"/>
        <v>0</v>
      </c>
      <c r="AB11" s="52"/>
      <c r="AC11" s="52"/>
    </row>
    <row r="12" spans="2:29" s="53" customFormat="1" ht="17.100000000000001" customHeight="1">
      <c r="B12" s="319"/>
      <c r="C12" s="458" t="s">
        <v>53</v>
      </c>
      <c r="D12" s="376"/>
      <c r="E12" s="376"/>
      <c r="F12" s="376"/>
      <c r="G12" s="376"/>
      <c r="H12" s="376"/>
      <c r="I12" s="376"/>
      <c r="J12" s="376"/>
      <c r="K12" s="376"/>
      <c r="L12" s="376"/>
      <c r="M12" s="377">
        <f t="shared" si="3"/>
        <v>0</v>
      </c>
      <c r="N12" s="268"/>
      <c r="O12" s="60"/>
      <c r="P12" s="90"/>
      <c r="Q12" s="87"/>
      <c r="R12" s="87"/>
      <c r="S12" s="87"/>
      <c r="T12" s="87"/>
      <c r="U12" s="87"/>
      <c r="V12" s="87"/>
      <c r="W12" s="87"/>
      <c r="X12" s="87"/>
      <c r="Y12" s="91"/>
      <c r="Z12" s="52"/>
      <c r="AA12" s="90">
        <f t="shared" si="2"/>
        <v>0</v>
      </c>
      <c r="AB12" s="52"/>
      <c r="AC12" s="52"/>
    </row>
    <row r="13" spans="2:29" s="53" customFormat="1" ht="30" customHeight="1">
      <c r="B13" s="318"/>
      <c r="C13" s="457" t="s">
        <v>11</v>
      </c>
      <c r="D13" s="376"/>
      <c r="E13" s="376"/>
      <c r="F13" s="376"/>
      <c r="G13" s="376"/>
      <c r="H13" s="376"/>
      <c r="I13" s="376"/>
      <c r="J13" s="376"/>
      <c r="K13" s="376"/>
      <c r="L13" s="376"/>
      <c r="M13" s="377">
        <f t="shared" si="3"/>
        <v>0</v>
      </c>
      <c r="N13" s="268"/>
      <c r="O13" s="60"/>
      <c r="P13" s="90">
        <f t="shared" ref="P13:Y13" si="4">+D13-SUM(D14:D15)</f>
        <v>0</v>
      </c>
      <c r="Q13" s="90">
        <f t="shared" si="4"/>
        <v>0</v>
      </c>
      <c r="R13" s="90">
        <f t="shared" si="4"/>
        <v>0</v>
      </c>
      <c r="S13" s="90">
        <f t="shared" si="4"/>
        <v>0</v>
      </c>
      <c r="T13" s="90">
        <f t="shared" si="4"/>
        <v>0</v>
      </c>
      <c r="U13" s="90">
        <f t="shared" si="4"/>
        <v>0</v>
      </c>
      <c r="V13" s="90">
        <f t="shared" si="4"/>
        <v>0</v>
      </c>
      <c r="W13" s="90">
        <f t="shared" si="4"/>
        <v>0</v>
      </c>
      <c r="X13" s="90">
        <f t="shared" si="4"/>
        <v>0</v>
      </c>
      <c r="Y13" s="90">
        <f t="shared" si="4"/>
        <v>0</v>
      </c>
      <c r="Z13" s="52"/>
      <c r="AA13" s="90">
        <f t="shared" si="2"/>
        <v>0</v>
      </c>
      <c r="AB13" s="52"/>
      <c r="AC13" s="52"/>
    </row>
    <row r="14" spans="2:29" s="53" customFormat="1" ht="17.100000000000001" customHeight="1">
      <c r="B14" s="318"/>
      <c r="C14" s="458" t="s">
        <v>52</v>
      </c>
      <c r="D14" s="376"/>
      <c r="E14" s="376"/>
      <c r="F14" s="376"/>
      <c r="G14" s="376"/>
      <c r="H14" s="376"/>
      <c r="I14" s="376"/>
      <c r="J14" s="376"/>
      <c r="K14" s="376"/>
      <c r="L14" s="376"/>
      <c r="M14" s="377">
        <f t="shared" si="3"/>
        <v>0</v>
      </c>
      <c r="N14" s="268"/>
      <c r="O14" s="60"/>
      <c r="P14" s="90"/>
      <c r="Q14" s="87"/>
      <c r="R14" s="87"/>
      <c r="S14" s="87"/>
      <c r="T14" s="87"/>
      <c r="U14" s="87"/>
      <c r="V14" s="87"/>
      <c r="W14" s="87"/>
      <c r="X14" s="87"/>
      <c r="Y14" s="91"/>
      <c r="Z14" s="52"/>
      <c r="AA14" s="90">
        <f t="shared" si="2"/>
        <v>0</v>
      </c>
      <c r="AB14" s="52"/>
      <c r="AC14" s="52"/>
    </row>
    <row r="15" spans="2:29" s="53" customFormat="1" ht="17.100000000000001" customHeight="1">
      <c r="B15" s="318"/>
      <c r="C15" s="458" t="s">
        <v>53</v>
      </c>
      <c r="D15" s="376"/>
      <c r="E15" s="376"/>
      <c r="F15" s="376"/>
      <c r="G15" s="376"/>
      <c r="H15" s="376"/>
      <c r="I15" s="376"/>
      <c r="J15" s="376"/>
      <c r="K15" s="376"/>
      <c r="L15" s="376"/>
      <c r="M15" s="377">
        <f t="shared" si="3"/>
        <v>0</v>
      </c>
      <c r="N15" s="268"/>
      <c r="O15" s="60"/>
      <c r="P15" s="90"/>
      <c r="Q15" s="87"/>
      <c r="R15" s="87"/>
      <c r="S15" s="87"/>
      <c r="T15" s="87"/>
      <c r="U15" s="87"/>
      <c r="V15" s="87"/>
      <c r="W15" s="87"/>
      <c r="X15" s="87"/>
      <c r="Y15" s="91"/>
      <c r="Z15" s="52"/>
      <c r="AA15" s="90">
        <f t="shared" si="2"/>
        <v>0</v>
      </c>
      <c r="AB15" s="52"/>
      <c r="AC15" s="52"/>
    </row>
    <row r="16" spans="2:29" s="57" customFormat="1" ht="30" customHeight="1">
      <c r="B16" s="320"/>
      <c r="C16" s="459" t="s">
        <v>88</v>
      </c>
      <c r="D16" s="380"/>
      <c r="E16" s="380"/>
      <c r="F16" s="380"/>
      <c r="G16" s="380"/>
      <c r="H16" s="380"/>
      <c r="I16" s="380"/>
      <c r="J16" s="380"/>
      <c r="K16" s="380"/>
      <c r="L16" s="380"/>
      <c r="M16" s="378">
        <f t="shared" si="3"/>
        <v>0</v>
      </c>
      <c r="N16" s="269"/>
      <c r="O16" s="108"/>
      <c r="P16" s="92">
        <f>+D13-SUM(D16:D21)</f>
        <v>0</v>
      </c>
      <c r="Q16" s="92">
        <f t="shared" ref="Q16:Y16" si="5">+E13-SUM(E16:E21)</f>
        <v>0</v>
      </c>
      <c r="R16" s="92">
        <f t="shared" si="5"/>
        <v>0</v>
      </c>
      <c r="S16" s="92">
        <f t="shared" si="5"/>
        <v>0</v>
      </c>
      <c r="T16" s="92">
        <f t="shared" si="5"/>
        <v>0</v>
      </c>
      <c r="U16" s="92">
        <f t="shared" si="5"/>
        <v>0</v>
      </c>
      <c r="V16" s="92">
        <f t="shared" si="5"/>
        <v>0</v>
      </c>
      <c r="W16" s="92">
        <f t="shared" si="5"/>
        <v>0</v>
      </c>
      <c r="X16" s="92">
        <f t="shared" si="5"/>
        <v>0</v>
      </c>
      <c r="Y16" s="92">
        <f t="shared" si="5"/>
        <v>0</v>
      </c>
      <c r="Z16" s="56"/>
      <c r="AA16" s="92">
        <f t="shared" si="2"/>
        <v>0</v>
      </c>
      <c r="AB16" s="56"/>
      <c r="AC16" s="56"/>
    </row>
    <row r="17" spans="2:29" s="53" customFormat="1" ht="17.100000000000001" customHeight="1">
      <c r="B17" s="319"/>
      <c r="C17" s="458" t="s">
        <v>64</v>
      </c>
      <c r="D17" s="376"/>
      <c r="E17" s="376"/>
      <c r="F17" s="376"/>
      <c r="G17" s="376"/>
      <c r="H17" s="376"/>
      <c r="I17" s="376"/>
      <c r="J17" s="376"/>
      <c r="K17" s="376"/>
      <c r="L17" s="376"/>
      <c r="M17" s="377">
        <f t="shared" si="3"/>
        <v>0</v>
      </c>
      <c r="N17" s="268"/>
      <c r="O17" s="60"/>
      <c r="P17" s="90"/>
      <c r="Q17" s="87"/>
      <c r="R17" s="87"/>
      <c r="S17" s="87"/>
      <c r="T17" s="87"/>
      <c r="U17" s="87"/>
      <c r="V17" s="87"/>
      <c r="W17" s="87"/>
      <c r="X17" s="87"/>
      <c r="Y17" s="91"/>
      <c r="Z17" s="52"/>
      <c r="AA17" s="90">
        <f t="shared" si="2"/>
        <v>0</v>
      </c>
      <c r="AB17" s="52"/>
      <c r="AC17" s="52"/>
    </row>
    <row r="18" spans="2:29" s="53" customFormat="1" ht="17.100000000000001" customHeight="1">
      <c r="B18" s="319"/>
      <c r="C18" s="458" t="s">
        <v>157</v>
      </c>
      <c r="D18" s="376"/>
      <c r="E18" s="376"/>
      <c r="F18" s="376"/>
      <c r="G18" s="376"/>
      <c r="H18" s="376"/>
      <c r="I18" s="376"/>
      <c r="J18" s="376"/>
      <c r="K18" s="376"/>
      <c r="L18" s="376"/>
      <c r="M18" s="377">
        <f t="shared" si="3"/>
        <v>0</v>
      </c>
      <c r="N18" s="268"/>
      <c r="O18" s="60"/>
      <c r="P18" s="90"/>
      <c r="Q18" s="87"/>
      <c r="R18" s="87"/>
      <c r="S18" s="87"/>
      <c r="T18" s="87"/>
      <c r="U18" s="87"/>
      <c r="V18" s="87"/>
      <c r="W18" s="87"/>
      <c r="X18" s="87"/>
      <c r="Y18" s="91"/>
      <c r="Z18" s="52"/>
      <c r="AA18" s="90">
        <f t="shared" si="2"/>
        <v>0</v>
      </c>
      <c r="AB18" s="52"/>
      <c r="AC18" s="52"/>
    </row>
    <row r="19" spans="2:29" s="53" customFormat="1" ht="17.100000000000001" customHeight="1">
      <c r="B19" s="319"/>
      <c r="C19" s="458" t="s">
        <v>89</v>
      </c>
      <c r="D19" s="376"/>
      <c r="E19" s="376"/>
      <c r="F19" s="376"/>
      <c r="G19" s="376"/>
      <c r="H19" s="376"/>
      <c r="I19" s="376"/>
      <c r="J19" s="376"/>
      <c r="K19" s="376"/>
      <c r="L19" s="376"/>
      <c r="M19" s="377">
        <f t="shared" si="3"/>
        <v>0</v>
      </c>
      <c r="N19" s="268"/>
      <c r="O19" s="60"/>
      <c r="P19" s="90"/>
      <c r="Q19" s="87"/>
      <c r="R19" s="87"/>
      <c r="S19" s="87"/>
      <c r="T19" s="87"/>
      <c r="U19" s="87"/>
      <c r="V19" s="87"/>
      <c r="W19" s="87"/>
      <c r="X19" s="87"/>
      <c r="Y19" s="91"/>
      <c r="Z19" s="52"/>
      <c r="AA19" s="90">
        <f t="shared" si="2"/>
        <v>0</v>
      </c>
      <c r="AB19" s="52"/>
      <c r="AC19" s="52"/>
    </row>
    <row r="20" spans="2:29" s="53" customFormat="1" ht="17.100000000000001" customHeight="1">
      <c r="B20" s="319"/>
      <c r="C20" s="460" t="s">
        <v>45</v>
      </c>
      <c r="D20" s="376"/>
      <c r="E20" s="376"/>
      <c r="F20" s="376"/>
      <c r="G20" s="376"/>
      <c r="H20" s="376"/>
      <c r="I20" s="376"/>
      <c r="J20" s="376"/>
      <c r="K20" s="376"/>
      <c r="L20" s="376"/>
      <c r="M20" s="377">
        <f>+SUM(D20:L20)</f>
        <v>0</v>
      </c>
      <c r="N20" s="268"/>
      <c r="O20" s="60"/>
      <c r="P20" s="90"/>
      <c r="Q20" s="87"/>
      <c r="R20" s="87"/>
      <c r="S20" s="87"/>
      <c r="T20" s="87"/>
      <c r="U20" s="87"/>
      <c r="V20" s="87"/>
      <c r="W20" s="87"/>
      <c r="X20" s="87"/>
      <c r="Y20" s="91"/>
      <c r="Z20" s="52"/>
      <c r="AA20" s="90">
        <f>+M20-SUM(D20:L20)</f>
        <v>0</v>
      </c>
      <c r="AB20" s="52"/>
      <c r="AC20" s="52"/>
    </row>
    <row r="21" spans="2:29" s="53" customFormat="1" ht="17.100000000000001" customHeight="1">
      <c r="B21" s="319"/>
      <c r="C21" s="460" t="s">
        <v>124</v>
      </c>
      <c r="D21" s="376"/>
      <c r="E21" s="376"/>
      <c r="F21" s="376"/>
      <c r="G21" s="376"/>
      <c r="H21" s="376"/>
      <c r="I21" s="376"/>
      <c r="J21" s="376"/>
      <c r="K21" s="376"/>
      <c r="L21" s="376"/>
      <c r="M21" s="377">
        <f t="shared" si="3"/>
        <v>0</v>
      </c>
      <c r="N21" s="268"/>
      <c r="O21" s="60"/>
      <c r="P21" s="90"/>
      <c r="Q21" s="87"/>
      <c r="R21" s="87"/>
      <c r="S21" s="87"/>
      <c r="T21" s="87"/>
      <c r="U21" s="87"/>
      <c r="V21" s="87"/>
      <c r="W21" s="87"/>
      <c r="X21" s="87"/>
      <c r="Y21" s="91"/>
      <c r="Z21" s="52"/>
      <c r="AA21" s="90">
        <f t="shared" si="2"/>
        <v>0</v>
      </c>
      <c r="AB21" s="52"/>
      <c r="AC21" s="52"/>
    </row>
    <row r="22" spans="2:29" s="57" customFormat="1" ht="24.9" customHeight="1">
      <c r="B22" s="320"/>
      <c r="C22" s="461" t="s">
        <v>12</v>
      </c>
      <c r="D22" s="380"/>
      <c r="E22" s="380"/>
      <c r="F22" s="380"/>
      <c r="G22" s="380"/>
      <c r="H22" s="380"/>
      <c r="I22" s="380"/>
      <c r="J22" s="380"/>
      <c r="K22" s="380"/>
      <c r="L22" s="380"/>
      <c r="M22" s="378">
        <f t="shared" si="3"/>
        <v>0</v>
      </c>
      <c r="N22" s="269"/>
      <c r="O22" s="108"/>
      <c r="P22" s="92">
        <f t="shared" ref="P22:Y22" si="6">+D22-SUM(D23:D24)</f>
        <v>0</v>
      </c>
      <c r="Q22" s="92">
        <f t="shared" si="6"/>
        <v>0</v>
      </c>
      <c r="R22" s="92">
        <f t="shared" si="6"/>
        <v>0</v>
      </c>
      <c r="S22" s="92">
        <f t="shared" si="6"/>
        <v>0</v>
      </c>
      <c r="T22" s="92">
        <f t="shared" si="6"/>
        <v>0</v>
      </c>
      <c r="U22" s="92">
        <f t="shared" si="6"/>
        <v>0</v>
      </c>
      <c r="V22" s="92">
        <f t="shared" si="6"/>
        <v>0</v>
      </c>
      <c r="W22" s="92">
        <f t="shared" si="6"/>
        <v>0</v>
      </c>
      <c r="X22" s="92">
        <f t="shared" si="6"/>
        <v>0</v>
      </c>
      <c r="Y22" s="92">
        <f t="shared" si="6"/>
        <v>0</v>
      </c>
      <c r="Z22" s="56"/>
      <c r="AA22" s="92">
        <f t="shared" si="2"/>
        <v>0</v>
      </c>
      <c r="AB22" s="56"/>
      <c r="AC22" s="56"/>
    </row>
    <row r="23" spans="2:29" s="102" customFormat="1" ht="17.100000000000001" customHeight="1">
      <c r="B23" s="253"/>
      <c r="C23" s="458" t="s">
        <v>52</v>
      </c>
      <c r="D23" s="376"/>
      <c r="E23" s="379"/>
      <c r="F23" s="379"/>
      <c r="G23" s="379"/>
      <c r="H23" s="379"/>
      <c r="I23" s="379"/>
      <c r="J23" s="379"/>
      <c r="K23" s="379"/>
      <c r="L23" s="379"/>
      <c r="M23" s="377">
        <f t="shared" si="3"/>
        <v>0</v>
      </c>
      <c r="N23" s="270"/>
      <c r="O23" s="99"/>
      <c r="P23" s="90"/>
      <c r="Q23" s="87"/>
      <c r="R23" s="87"/>
      <c r="S23" s="87"/>
      <c r="T23" s="87"/>
      <c r="U23" s="87"/>
      <c r="V23" s="87"/>
      <c r="W23" s="87"/>
      <c r="X23" s="87"/>
      <c r="Y23" s="91"/>
      <c r="Z23" s="52"/>
      <c r="AA23" s="90">
        <f t="shared" si="2"/>
        <v>0</v>
      </c>
      <c r="AB23" s="101"/>
      <c r="AC23" s="101"/>
    </row>
    <row r="24" spans="2:29" s="53" customFormat="1" ht="17.100000000000001" customHeight="1">
      <c r="B24" s="319"/>
      <c r="C24" s="458" t="s">
        <v>53</v>
      </c>
      <c r="D24" s="376"/>
      <c r="E24" s="376"/>
      <c r="F24" s="376"/>
      <c r="G24" s="376"/>
      <c r="H24" s="376"/>
      <c r="I24" s="376"/>
      <c r="J24" s="376"/>
      <c r="K24" s="376"/>
      <c r="L24" s="376"/>
      <c r="M24" s="377">
        <f t="shared" si="3"/>
        <v>0</v>
      </c>
      <c r="N24" s="268"/>
      <c r="O24" s="60"/>
      <c r="P24" s="90"/>
      <c r="Q24" s="87"/>
      <c r="R24" s="87"/>
      <c r="S24" s="87"/>
      <c r="T24" s="87"/>
      <c r="U24" s="87"/>
      <c r="V24" s="87"/>
      <c r="W24" s="87"/>
      <c r="X24" s="87"/>
      <c r="Y24" s="91"/>
      <c r="Z24" s="52"/>
      <c r="AA24" s="90">
        <f t="shared" si="2"/>
        <v>0</v>
      </c>
      <c r="AB24" s="52"/>
      <c r="AC24" s="52"/>
    </row>
    <row r="25" spans="2:29" s="57" customFormat="1" ht="30" customHeight="1">
      <c r="B25" s="322"/>
      <c r="C25" s="461" t="s">
        <v>46</v>
      </c>
      <c r="D25" s="381">
        <f>+SUM(D22,D13,D10)</f>
        <v>0</v>
      </c>
      <c r="E25" s="381">
        <f t="shared" ref="E25:L25" si="7">+SUM(E22,E13,E10)</f>
        <v>0</v>
      </c>
      <c r="F25" s="381">
        <f t="shared" si="7"/>
        <v>0</v>
      </c>
      <c r="G25" s="381">
        <f t="shared" si="7"/>
        <v>0</v>
      </c>
      <c r="H25" s="381">
        <f t="shared" si="7"/>
        <v>0</v>
      </c>
      <c r="I25" s="381">
        <f t="shared" si="7"/>
        <v>0</v>
      </c>
      <c r="J25" s="381">
        <f t="shared" si="7"/>
        <v>0</v>
      </c>
      <c r="K25" s="381">
        <f t="shared" si="7"/>
        <v>0</v>
      </c>
      <c r="L25" s="381">
        <f t="shared" si="7"/>
        <v>0</v>
      </c>
      <c r="M25" s="378">
        <f t="shared" si="3"/>
        <v>0</v>
      </c>
      <c r="N25" s="269"/>
      <c r="O25" s="108"/>
      <c r="P25" s="92">
        <f t="shared" ref="P25:Y25" si="8">+D25-D10-D13-D22</f>
        <v>0</v>
      </c>
      <c r="Q25" s="92">
        <f t="shared" si="8"/>
        <v>0</v>
      </c>
      <c r="R25" s="92">
        <f t="shared" si="8"/>
        <v>0</v>
      </c>
      <c r="S25" s="92">
        <f t="shared" si="8"/>
        <v>0</v>
      </c>
      <c r="T25" s="92">
        <f t="shared" si="8"/>
        <v>0</v>
      </c>
      <c r="U25" s="92">
        <f t="shared" si="8"/>
        <v>0</v>
      </c>
      <c r="V25" s="92">
        <f t="shared" si="8"/>
        <v>0</v>
      </c>
      <c r="W25" s="92">
        <f t="shared" si="8"/>
        <v>0</v>
      </c>
      <c r="X25" s="92">
        <f t="shared" si="8"/>
        <v>0</v>
      </c>
      <c r="Y25" s="92">
        <f t="shared" si="8"/>
        <v>0</v>
      </c>
      <c r="Z25" s="56"/>
      <c r="AA25" s="92">
        <f t="shared" si="2"/>
        <v>0</v>
      </c>
      <c r="AB25" s="56"/>
      <c r="AC25" s="56"/>
    </row>
    <row r="26" spans="2:29" s="102" customFormat="1" ht="17.100000000000001" customHeight="1">
      <c r="B26" s="253"/>
      <c r="C26" s="462" t="s">
        <v>196</v>
      </c>
      <c r="D26" s="261"/>
      <c r="E26" s="261"/>
      <c r="F26" s="261"/>
      <c r="G26" s="261"/>
      <c r="H26" s="261"/>
      <c r="I26" s="261"/>
      <c r="J26" s="261"/>
      <c r="K26" s="261"/>
      <c r="L26" s="261"/>
      <c r="M26" s="271">
        <f t="shared" si="3"/>
        <v>0</v>
      </c>
      <c r="N26" s="270"/>
      <c r="O26" s="99"/>
      <c r="P26" s="90">
        <f>+IF((D26+D27&gt;D25),111,0)</f>
        <v>0</v>
      </c>
      <c r="Q26" s="90">
        <f t="shared" ref="Q26:Y26" si="9">+IF((E26+E27&gt;E25),111,0)</f>
        <v>0</v>
      </c>
      <c r="R26" s="90">
        <f t="shared" si="9"/>
        <v>0</v>
      </c>
      <c r="S26" s="90">
        <f t="shared" si="9"/>
        <v>0</v>
      </c>
      <c r="T26" s="90">
        <f t="shared" si="9"/>
        <v>0</v>
      </c>
      <c r="U26" s="90">
        <f t="shared" si="9"/>
        <v>0</v>
      </c>
      <c r="V26" s="90">
        <f t="shared" si="9"/>
        <v>0</v>
      </c>
      <c r="W26" s="90">
        <f t="shared" si="9"/>
        <v>0</v>
      </c>
      <c r="X26" s="90">
        <f t="shared" si="9"/>
        <v>0</v>
      </c>
      <c r="Y26" s="90">
        <f t="shared" si="9"/>
        <v>0</v>
      </c>
      <c r="Z26" s="52"/>
      <c r="AA26" s="90">
        <f t="shared" si="2"/>
        <v>0</v>
      </c>
      <c r="AB26" s="101"/>
      <c r="AC26" s="101"/>
    </row>
    <row r="27" spans="2:29" s="102" customFormat="1" ht="17.100000000000001" customHeight="1">
      <c r="B27" s="253"/>
      <c r="C27" s="462" t="s">
        <v>197</v>
      </c>
      <c r="D27" s="261"/>
      <c r="E27" s="261"/>
      <c r="F27" s="261"/>
      <c r="G27" s="261"/>
      <c r="H27" s="261"/>
      <c r="I27" s="261"/>
      <c r="J27" s="261"/>
      <c r="K27" s="261"/>
      <c r="L27" s="261"/>
      <c r="M27" s="271">
        <f t="shared" si="3"/>
        <v>0</v>
      </c>
      <c r="N27" s="270"/>
      <c r="O27" s="99"/>
      <c r="P27" s="90"/>
      <c r="Q27" s="90"/>
      <c r="R27" s="90"/>
      <c r="S27" s="90"/>
      <c r="T27" s="90"/>
      <c r="U27" s="90"/>
      <c r="V27" s="90"/>
      <c r="W27" s="90"/>
      <c r="X27" s="90"/>
      <c r="Y27" s="90"/>
      <c r="Z27" s="52"/>
      <c r="AA27" s="90">
        <f t="shared" si="2"/>
        <v>0</v>
      </c>
      <c r="AB27" s="101"/>
      <c r="AC27" s="101"/>
    </row>
    <row r="28" spans="2:29" s="102" customFormat="1" ht="17.100000000000001" customHeight="1">
      <c r="B28" s="254"/>
      <c r="C28" s="463" t="s">
        <v>136</v>
      </c>
      <c r="D28" s="263"/>
      <c r="E28" s="263"/>
      <c r="F28" s="263"/>
      <c r="G28" s="263"/>
      <c r="H28" s="263"/>
      <c r="I28" s="263"/>
      <c r="J28" s="263"/>
      <c r="K28" s="263"/>
      <c r="L28" s="263"/>
      <c r="M28" s="271">
        <f>+SUM(D28:L28)</f>
        <v>0</v>
      </c>
      <c r="N28" s="270"/>
      <c r="O28" s="99"/>
      <c r="P28" s="90">
        <f>+IF((D28&gt;D25),111,0)</f>
        <v>0</v>
      </c>
      <c r="Q28" s="90">
        <f t="shared" ref="Q28:Y28" si="10">+IF((E28&gt;E25),111,0)</f>
        <v>0</v>
      </c>
      <c r="R28" s="90">
        <f t="shared" si="10"/>
        <v>0</v>
      </c>
      <c r="S28" s="90">
        <f t="shared" si="10"/>
        <v>0</v>
      </c>
      <c r="T28" s="90">
        <f t="shared" si="10"/>
        <v>0</v>
      </c>
      <c r="U28" s="90">
        <f t="shared" si="10"/>
        <v>0</v>
      </c>
      <c r="V28" s="90">
        <f t="shared" si="10"/>
        <v>0</v>
      </c>
      <c r="W28" s="90">
        <f t="shared" si="10"/>
        <v>0</v>
      </c>
      <c r="X28" s="90">
        <f t="shared" si="10"/>
        <v>0</v>
      </c>
      <c r="Y28" s="90">
        <f t="shared" si="10"/>
        <v>0</v>
      </c>
      <c r="Z28" s="52"/>
      <c r="AA28" s="90">
        <f>+M28-SUM(D28:L28)</f>
        <v>0</v>
      </c>
      <c r="AB28" s="101"/>
      <c r="AC28" s="101"/>
    </row>
    <row r="29" spans="2:29" s="57" customFormat="1" ht="30" customHeight="1">
      <c r="B29" s="323"/>
      <c r="C29" s="464" t="s">
        <v>125</v>
      </c>
      <c r="D29" s="380"/>
      <c r="E29" s="380"/>
      <c r="F29" s="380"/>
      <c r="G29" s="380"/>
      <c r="H29" s="380"/>
      <c r="I29" s="380"/>
      <c r="J29" s="380"/>
      <c r="K29" s="380"/>
      <c r="L29" s="380"/>
      <c r="M29" s="386"/>
      <c r="N29" s="272"/>
      <c r="O29" s="65"/>
      <c r="P29" s="92"/>
      <c r="Q29" s="88"/>
      <c r="R29" s="88"/>
      <c r="S29" s="88"/>
      <c r="T29" s="88"/>
      <c r="U29" s="88"/>
      <c r="V29" s="88"/>
      <c r="W29" s="88"/>
      <c r="X29" s="88"/>
      <c r="Y29" s="93"/>
      <c r="Z29" s="56"/>
      <c r="AA29" s="94"/>
      <c r="AB29" s="56"/>
      <c r="AC29" s="56"/>
    </row>
    <row r="30" spans="2:29" s="53" customFormat="1" ht="17.100000000000001" customHeight="1">
      <c r="B30" s="318"/>
      <c r="C30" s="457" t="s">
        <v>10</v>
      </c>
      <c r="D30" s="376"/>
      <c r="E30" s="376"/>
      <c r="F30" s="376"/>
      <c r="G30" s="376"/>
      <c r="H30" s="376"/>
      <c r="I30" s="376"/>
      <c r="J30" s="376"/>
      <c r="K30" s="376"/>
      <c r="L30" s="376"/>
      <c r="M30" s="377">
        <f t="shared" si="3"/>
        <v>0</v>
      </c>
      <c r="N30" s="268"/>
      <c r="O30" s="60"/>
      <c r="P30" s="90">
        <f t="shared" ref="P30:Y30" si="11">+D30-SUM(D31:D32)</f>
        <v>0</v>
      </c>
      <c r="Q30" s="90">
        <f t="shared" si="11"/>
        <v>0</v>
      </c>
      <c r="R30" s="90">
        <f t="shared" si="11"/>
        <v>0</v>
      </c>
      <c r="S30" s="90">
        <f t="shared" si="11"/>
        <v>0</v>
      </c>
      <c r="T30" s="90">
        <f t="shared" si="11"/>
        <v>0</v>
      </c>
      <c r="U30" s="90">
        <f t="shared" si="11"/>
        <v>0</v>
      </c>
      <c r="V30" s="90">
        <f t="shared" si="11"/>
        <v>0</v>
      </c>
      <c r="W30" s="90">
        <f t="shared" si="11"/>
        <v>0</v>
      </c>
      <c r="X30" s="90">
        <f t="shared" si="11"/>
        <v>0</v>
      </c>
      <c r="Y30" s="90">
        <f t="shared" si="11"/>
        <v>0</v>
      </c>
      <c r="Z30" s="52"/>
      <c r="AA30" s="90">
        <f t="shared" ref="AA30:AA48" si="12">+M30-SUM(D30:L30)</f>
        <v>0</v>
      </c>
      <c r="AB30" s="52"/>
      <c r="AC30" s="52"/>
    </row>
    <row r="31" spans="2:29" s="53" customFormat="1" ht="17.100000000000001" customHeight="1">
      <c r="B31" s="319"/>
      <c r="C31" s="458" t="s">
        <v>52</v>
      </c>
      <c r="D31" s="376"/>
      <c r="E31" s="376"/>
      <c r="F31" s="376"/>
      <c r="G31" s="376"/>
      <c r="H31" s="376"/>
      <c r="I31" s="376"/>
      <c r="J31" s="376"/>
      <c r="K31" s="376"/>
      <c r="L31" s="376"/>
      <c r="M31" s="377">
        <f t="shared" si="3"/>
        <v>0</v>
      </c>
      <c r="N31" s="268"/>
      <c r="O31" s="60"/>
      <c r="P31" s="90"/>
      <c r="Q31" s="87"/>
      <c r="R31" s="87"/>
      <c r="S31" s="87"/>
      <c r="T31" s="87"/>
      <c r="U31" s="87"/>
      <c r="V31" s="87"/>
      <c r="W31" s="87"/>
      <c r="X31" s="87"/>
      <c r="Y31" s="91"/>
      <c r="Z31" s="52"/>
      <c r="AA31" s="90">
        <f t="shared" si="12"/>
        <v>0</v>
      </c>
      <c r="AB31" s="52"/>
      <c r="AC31" s="52"/>
    </row>
    <row r="32" spans="2:29" s="53" customFormat="1" ht="17.100000000000001" customHeight="1">
      <c r="B32" s="319"/>
      <c r="C32" s="458" t="s">
        <v>53</v>
      </c>
      <c r="D32" s="376"/>
      <c r="E32" s="376"/>
      <c r="F32" s="376"/>
      <c r="G32" s="376"/>
      <c r="H32" s="376"/>
      <c r="I32" s="376"/>
      <c r="J32" s="376"/>
      <c r="K32" s="376"/>
      <c r="L32" s="376"/>
      <c r="M32" s="377">
        <f t="shared" si="3"/>
        <v>0</v>
      </c>
      <c r="N32" s="268"/>
      <c r="O32" s="60"/>
      <c r="P32" s="90"/>
      <c r="Q32" s="87"/>
      <c r="R32" s="87"/>
      <c r="S32" s="87"/>
      <c r="T32" s="87"/>
      <c r="U32" s="87"/>
      <c r="V32" s="87"/>
      <c r="W32" s="87"/>
      <c r="X32" s="87"/>
      <c r="Y32" s="91"/>
      <c r="Z32" s="52"/>
      <c r="AA32" s="90">
        <f t="shared" si="12"/>
        <v>0</v>
      </c>
      <c r="AB32" s="52"/>
      <c r="AC32" s="52"/>
    </row>
    <row r="33" spans="2:29" s="53" customFormat="1" ht="30" customHeight="1">
      <c r="B33" s="318"/>
      <c r="C33" s="457" t="s">
        <v>11</v>
      </c>
      <c r="D33" s="376"/>
      <c r="E33" s="376"/>
      <c r="F33" s="376"/>
      <c r="G33" s="376"/>
      <c r="H33" s="376"/>
      <c r="I33" s="376"/>
      <c r="J33" s="376"/>
      <c r="K33" s="376"/>
      <c r="L33" s="376"/>
      <c r="M33" s="377">
        <f t="shared" si="3"/>
        <v>0</v>
      </c>
      <c r="N33" s="268"/>
      <c r="O33" s="60"/>
      <c r="P33" s="90">
        <f t="shared" ref="P33:Y33" si="13">+D33-SUM(D34:D35)</f>
        <v>0</v>
      </c>
      <c r="Q33" s="90">
        <f t="shared" si="13"/>
        <v>0</v>
      </c>
      <c r="R33" s="90">
        <f t="shared" si="13"/>
        <v>0</v>
      </c>
      <c r="S33" s="90">
        <f t="shared" si="13"/>
        <v>0</v>
      </c>
      <c r="T33" s="90">
        <f t="shared" si="13"/>
        <v>0</v>
      </c>
      <c r="U33" s="90">
        <f t="shared" si="13"/>
        <v>0</v>
      </c>
      <c r="V33" s="90">
        <f t="shared" si="13"/>
        <v>0</v>
      </c>
      <c r="W33" s="90">
        <f t="shared" si="13"/>
        <v>0</v>
      </c>
      <c r="X33" s="90">
        <f t="shared" si="13"/>
        <v>0</v>
      </c>
      <c r="Y33" s="90">
        <f t="shared" si="13"/>
        <v>0</v>
      </c>
      <c r="Z33" s="52"/>
      <c r="AA33" s="90">
        <f t="shared" si="12"/>
        <v>0</v>
      </c>
      <c r="AB33" s="52"/>
      <c r="AC33" s="52"/>
    </row>
    <row r="34" spans="2:29" s="53" customFormat="1" ht="17.100000000000001" customHeight="1">
      <c r="B34" s="318"/>
      <c r="C34" s="458" t="s">
        <v>52</v>
      </c>
      <c r="D34" s="376"/>
      <c r="E34" s="376"/>
      <c r="F34" s="376"/>
      <c r="G34" s="376"/>
      <c r="H34" s="376"/>
      <c r="I34" s="376"/>
      <c r="J34" s="376"/>
      <c r="K34" s="376"/>
      <c r="L34" s="376"/>
      <c r="M34" s="377">
        <f t="shared" si="3"/>
        <v>0</v>
      </c>
      <c r="N34" s="268"/>
      <c r="O34" s="60"/>
      <c r="P34" s="90"/>
      <c r="Q34" s="87"/>
      <c r="R34" s="87"/>
      <c r="S34" s="87"/>
      <c r="T34" s="87"/>
      <c r="U34" s="87"/>
      <c r="V34" s="87"/>
      <c r="W34" s="87"/>
      <c r="X34" s="87"/>
      <c r="Y34" s="91"/>
      <c r="Z34" s="52"/>
      <c r="AA34" s="90">
        <f t="shared" si="12"/>
        <v>0</v>
      </c>
      <c r="AB34" s="52"/>
      <c r="AC34" s="52"/>
    </row>
    <row r="35" spans="2:29" s="53" customFormat="1" ht="17.100000000000001" customHeight="1">
      <c r="B35" s="318"/>
      <c r="C35" s="458" t="s">
        <v>53</v>
      </c>
      <c r="D35" s="376"/>
      <c r="E35" s="376"/>
      <c r="F35" s="376"/>
      <c r="G35" s="376"/>
      <c r="H35" s="376"/>
      <c r="I35" s="376"/>
      <c r="J35" s="376"/>
      <c r="K35" s="376"/>
      <c r="L35" s="376"/>
      <c r="M35" s="377">
        <f t="shared" si="3"/>
        <v>0</v>
      </c>
      <c r="N35" s="268"/>
      <c r="O35" s="60"/>
      <c r="P35" s="90"/>
      <c r="Q35" s="87"/>
      <c r="R35" s="87"/>
      <c r="S35" s="87"/>
      <c r="T35" s="87"/>
      <c r="U35" s="87"/>
      <c r="V35" s="87"/>
      <c r="W35" s="87"/>
      <c r="X35" s="87"/>
      <c r="Y35" s="91"/>
      <c r="Z35" s="52"/>
      <c r="AA35" s="90">
        <f t="shared" si="12"/>
        <v>0</v>
      </c>
      <c r="AB35" s="52"/>
      <c r="AC35" s="52"/>
    </row>
    <row r="36" spans="2:29" s="57" customFormat="1" ht="30" customHeight="1">
      <c r="B36" s="320"/>
      <c r="C36" s="459" t="s">
        <v>88</v>
      </c>
      <c r="D36" s="380"/>
      <c r="E36" s="380"/>
      <c r="F36" s="380"/>
      <c r="G36" s="380"/>
      <c r="H36" s="380"/>
      <c r="I36" s="380"/>
      <c r="J36" s="380"/>
      <c r="K36" s="380"/>
      <c r="L36" s="380"/>
      <c r="M36" s="377">
        <f t="shared" si="3"/>
        <v>0</v>
      </c>
      <c r="N36" s="269"/>
      <c r="O36" s="108"/>
      <c r="P36" s="92">
        <f>+D33-SUM(D36:D41)</f>
        <v>0</v>
      </c>
      <c r="Q36" s="92">
        <f t="shared" ref="Q36:Y36" si="14">+E33-SUM(E36:E41)</f>
        <v>0</v>
      </c>
      <c r="R36" s="92">
        <f t="shared" si="14"/>
        <v>0</v>
      </c>
      <c r="S36" s="92">
        <f t="shared" si="14"/>
        <v>0</v>
      </c>
      <c r="T36" s="92">
        <f t="shared" si="14"/>
        <v>0</v>
      </c>
      <c r="U36" s="92">
        <f t="shared" si="14"/>
        <v>0</v>
      </c>
      <c r="V36" s="92">
        <f t="shared" si="14"/>
        <v>0</v>
      </c>
      <c r="W36" s="92">
        <f t="shared" si="14"/>
        <v>0</v>
      </c>
      <c r="X36" s="92">
        <f t="shared" si="14"/>
        <v>0</v>
      </c>
      <c r="Y36" s="92">
        <f t="shared" si="14"/>
        <v>0</v>
      </c>
      <c r="Z36" s="56"/>
      <c r="AA36" s="92">
        <f t="shared" si="12"/>
        <v>0</v>
      </c>
      <c r="AB36" s="56"/>
      <c r="AC36" s="56"/>
    </row>
    <row r="37" spans="2:29" s="53" customFormat="1" ht="17.100000000000001" customHeight="1">
      <c r="B37" s="319"/>
      <c r="C37" s="458" t="s">
        <v>64</v>
      </c>
      <c r="D37" s="376"/>
      <c r="E37" s="376"/>
      <c r="F37" s="376"/>
      <c r="G37" s="376"/>
      <c r="H37" s="376"/>
      <c r="I37" s="376"/>
      <c r="J37" s="376"/>
      <c r="K37" s="376"/>
      <c r="L37" s="376"/>
      <c r="M37" s="377">
        <f t="shared" si="3"/>
        <v>0</v>
      </c>
      <c r="N37" s="268"/>
      <c r="O37" s="60"/>
      <c r="P37" s="90"/>
      <c r="Q37" s="87"/>
      <c r="R37" s="87"/>
      <c r="S37" s="87"/>
      <c r="T37" s="87"/>
      <c r="U37" s="87"/>
      <c r="V37" s="87"/>
      <c r="W37" s="87"/>
      <c r="X37" s="87"/>
      <c r="Y37" s="91"/>
      <c r="Z37" s="52"/>
      <c r="AA37" s="90">
        <f t="shared" si="12"/>
        <v>0</v>
      </c>
      <c r="AB37" s="52"/>
      <c r="AC37" s="52"/>
    </row>
    <row r="38" spans="2:29" s="53" customFormat="1" ht="17.100000000000001" customHeight="1">
      <c r="B38" s="319"/>
      <c r="C38" s="458" t="s">
        <v>157</v>
      </c>
      <c r="D38" s="376"/>
      <c r="E38" s="376"/>
      <c r="F38" s="376"/>
      <c r="G38" s="376"/>
      <c r="H38" s="376"/>
      <c r="I38" s="376"/>
      <c r="J38" s="376"/>
      <c r="K38" s="376"/>
      <c r="L38" s="376"/>
      <c r="M38" s="377">
        <f t="shared" si="3"/>
        <v>0</v>
      </c>
      <c r="N38" s="268"/>
      <c r="O38" s="60"/>
      <c r="P38" s="90"/>
      <c r="Q38" s="87"/>
      <c r="R38" s="87"/>
      <c r="S38" s="87"/>
      <c r="T38" s="87"/>
      <c r="U38" s="87"/>
      <c r="V38" s="87"/>
      <c r="W38" s="87"/>
      <c r="X38" s="87"/>
      <c r="Y38" s="91"/>
      <c r="Z38" s="52"/>
      <c r="AA38" s="90">
        <f t="shared" si="12"/>
        <v>0</v>
      </c>
      <c r="AB38" s="52"/>
      <c r="AC38" s="52"/>
    </row>
    <row r="39" spans="2:29" s="53" customFormat="1" ht="17.100000000000001" customHeight="1">
      <c r="B39" s="319"/>
      <c r="C39" s="458" t="s">
        <v>89</v>
      </c>
      <c r="D39" s="376"/>
      <c r="E39" s="376"/>
      <c r="F39" s="376"/>
      <c r="G39" s="376"/>
      <c r="H39" s="376"/>
      <c r="I39" s="376"/>
      <c r="J39" s="376"/>
      <c r="K39" s="376"/>
      <c r="L39" s="376"/>
      <c r="M39" s="377">
        <f t="shared" si="3"/>
        <v>0</v>
      </c>
      <c r="N39" s="268"/>
      <c r="O39" s="60"/>
      <c r="P39" s="90"/>
      <c r="Q39" s="87"/>
      <c r="R39" s="87"/>
      <c r="S39" s="87"/>
      <c r="T39" s="87"/>
      <c r="U39" s="87"/>
      <c r="V39" s="87"/>
      <c r="W39" s="87"/>
      <c r="X39" s="87"/>
      <c r="Y39" s="91"/>
      <c r="Z39" s="52"/>
      <c r="AA39" s="90">
        <f t="shared" si="12"/>
        <v>0</v>
      </c>
      <c r="AB39" s="52"/>
      <c r="AC39" s="52"/>
    </row>
    <row r="40" spans="2:29" s="53" customFormat="1" ht="17.100000000000001" customHeight="1">
      <c r="B40" s="319"/>
      <c r="C40" s="460" t="s">
        <v>45</v>
      </c>
      <c r="D40" s="376"/>
      <c r="E40" s="376"/>
      <c r="F40" s="376"/>
      <c r="G40" s="376"/>
      <c r="H40" s="376"/>
      <c r="I40" s="376"/>
      <c r="J40" s="376"/>
      <c r="K40" s="376"/>
      <c r="L40" s="376"/>
      <c r="M40" s="377">
        <f t="shared" si="3"/>
        <v>0</v>
      </c>
      <c r="N40" s="268"/>
      <c r="O40" s="60"/>
      <c r="P40" s="90"/>
      <c r="Q40" s="87"/>
      <c r="R40" s="87"/>
      <c r="S40" s="87"/>
      <c r="T40" s="87"/>
      <c r="U40" s="87"/>
      <c r="V40" s="87"/>
      <c r="W40" s="87"/>
      <c r="X40" s="87"/>
      <c r="Y40" s="91"/>
      <c r="Z40" s="52"/>
      <c r="AA40" s="90">
        <f t="shared" si="12"/>
        <v>0</v>
      </c>
      <c r="AB40" s="52"/>
      <c r="AC40" s="52"/>
    </row>
    <row r="41" spans="2:29" s="53" customFormat="1" ht="17.100000000000001" customHeight="1">
      <c r="B41" s="319"/>
      <c r="C41" s="460" t="s">
        <v>124</v>
      </c>
      <c r="D41" s="376"/>
      <c r="E41" s="376"/>
      <c r="F41" s="376"/>
      <c r="G41" s="376"/>
      <c r="H41" s="376"/>
      <c r="I41" s="376"/>
      <c r="J41" s="376"/>
      <c r="K41" s="376"/>
      <c r="L41" s="376"/>
      <c r="M41" s="377">
        <f>+SUM(D41:L41)</f>
        <v>0</v>
      </c>
      <c r="N41" s="268"/>
      <c r="O41" s="60"/>
      <c r="P41" s="90"/>
      <c r="Q41" s="87"/>
      <c r="R41" s="87"/>
      <c r="S41" s="87"/>
      <c r="T41" s="87"/>
      <c r="U41" s="87"/>
      <c r="V41" s="87"/>
      <c r="W41" s="87"/>
      <c r="X41" s="87"/>
      <c r="Y41" s="91"/>
      <c r="Z41" s="52"/>
      <c r="AA41" s="90">
        <f t="shared" si="12"/>
        <v>0</v>
      </c>
      <c r="AB41" s="52"/>
      <c r="AC41" s="52"/>
    </row>
    <row r="42" spans="2:29" s="57" customFormat="1" ht="24.9" customHeight="1">
      <c r="B42" s="320"/>
      <c r="C42" s="461" t="s">
        <v>12</v>
      </c>
      <c r="D42" s="380"/>
      <c r="E42" s="380"/>
      <c r="F42" s="380"/>
      <c r="G42" s="380"/>
      <c r="H42" s="380"/>
      <c r="I42" s="380"/>
      <c r="J42" s="380"/>
      <c r="K42" s="380"/>
      <c r="L42" s="380"/>
      <c r="M42" s="378">
        <f>+SUM(D42:L42)</f>
        <v>0</v>
      </c>
      <c r="N42" s="269"/>
      <c r="O42" s="108"/>
      <c r="P42" s="92">
        <f t="shared" ref="P42:Y42" si="15">+D42-SUM(D43:D44)</f>
        <v>0</v>
      </c>
      <c r="Q42" s="92">
        <f t="shared" si="15"/>
        <v>0</v>
      </c>
      <c r="R42" s="92">
        <f t="shared" si="15"/>
        <v>0</v>
      </c>
      <c r="S42" s="92">
        <f t="shared" si="15"/>
        <v>0</v>
      </c>
      <c r="T42" s="92">
        <f t="shared" si="15"/>
        <v>0</v>
      </c>
      <c r="U42" s="92">
        <f t="shared" si="15"/>
        <v>0</v>
      </c>
      <c r="V42" s="92">
        <f t="shared" si="15"/>
        <v>0</v>
      </c>
      <c r="W42" s="92">
        <f t="shared" si="15"/>
        <v>0</v>
      </c>
      <c r="X42" s="92">
        <f t="shared" si="15"/>
        <v>0</v>
      </c>
      <c r="Y42" s="92">
        <f t="shared" si="15"/>
        <v>0</v>
      </c>
      <c r="Z42" s="56"/>
      <c r="AA42" s="92">
        <f t="shared" si="12"/>
        <v>0</v>
      </c>
      <c r="AB42" s="56"/>
      <c r="AC42" s="56"/>
    </row>
    <row r="43" spans="2:29" s="53" customFormat="1" ht="17.100000000000001" customHeight="1">
      <c r="B43" s="318"/>
      <c r="C43" s="458" t="s">
        <v>52</v>
      </c>
      <c r="D43" s="379"/>
      <c r="E43" s="379"/>
      <c r="F43" s="379"/>
      <c r="G43" s="379"/>
      <c r="H43" s="379"/>
      <c r="I43" s="379"/>
      <c r="J43" s="379"/>
      <c r="K43" s="379"/>
      <c r="L43" s="379"/>
      <c r="M43" s="377">
        <f>+SUM(D43:L43)</f>
        <v>0</v>
      </c>
      <c r="N43" s="268"/>
      <c r="O43" s="60"/>
      <c r="P43" s="90"/>
      <c r="Q43" s="87"/>
      <c r="R43" s="87"/>
      <c r="S43" s="87"/>
      <c r="T43" s="87"/>
      <c r="U43" s="87"/>
      <c r="V43" s="87"/>
      <c r="W43" s="87"/>
      <c r="X43" s="87"/>
      <c r="Y43" s="91"/>
      <c r="Z43" s="52"/>
      <c r="AA43" s="90">
        <f t="shared" si="12"/>
        <v>0</v>
      </c>
      <c r="AB43" s="52"/>
      <c r="AC43" s="52"/>
    </row>
    <row r="44" spans="2:29" s="53" customFormat="1" ht="17.100000000000001" customHeight="1">
      <c r="B44" s="319"/>
      <c r="C44" s="458" t="s">
        <v>53</v>
      </c>
      <c r="D44" s="376"/>
      <c r="E44" s="376"/>
      <c r="F44" s="376"/>
      <c r="G44" s="376"/>
      <c r="H44" s="376"/>
      <c r="I44" s="376"/>
      <c r="J44" s="376"/>
      <c r="K44" s="376"/>
      <c r="L44" s="376"/>
      <c r="M44" s="377">
        <f>+SUM(D44:L44)</f>
        <v>0</v>
      </c>
      <c r="N44" s="268"/>
      <c r="O44" s="60"/>
      <c r="P44" s="90"/>
      <c r="Q44" s="87"/>
      <c r="R44" s="87"/>
      <c r="S44" s="87"/>
      <c r="T44" s="87"/>
      <c r="U44" s="87"/>
      <c r="V44" s="87"/>
      <c r="W44" s="87"/>
      <c r="X44" s="87"/>
      <c r="Y44" s="91"/>
      <c r="Z44" s="52"/>
      <c r="AA44" s="90">
        <f t="shared" si="12"/>
        <v>0</v>
      </c>
      <c r="AB44" s="52"/>
      <c r="AC44" s="52"/>
    </row>
    <row r="45" spans="2:29" s="57" customFormat="1" ht="30" customHeight="1">
      <c r="B45" s="322"/>
      <c r="C45" s="461" t="s">
        <v>47</v>
      </c>
      <c r="D45" s="381">
        <f>+SUM(D42,D33,D30)</f>
        <v>0</v>
      </c>
      <c r="E45" s="381">
        <f t="shared" ref="E45:L45" si="16">+SUM(E42,E33,E30)</f>
        <v>0</v>
      </c>
      <c r="F45" s="381">
        <f t="shared" si="16"/>
        <v>0</v>
      </c>
      <c r="G45" s="381">
        <f t="shared" si="16"/>
        <v>0</v>
      </c>
      <c r="H45" s="381">
        <f t="shared" si="16"/>
        <v>0</v>
      </c>
      <c r="I45" s="381">
        <f t="shared" si="16"/>
        <v>0</v>
      </c>
      <c r="J45" s="381">
        <f t="shared" si="16"/>
        <v>0</v>
      </c>
      <c r="K45" s="381">
        <f t="shared" si="16"/>
        <v>0</v>
      </c>
      <c r="L45" s="381">
        <f t="shared" si="16"/>
        <v>0</v>
      </c>
      <c r="M45" s="378">
        <f t="shared" si="3"/>
        <v>0</v>
      </c>
      <c r="N45" s="269"/>
      <c r="O45" s="108"/>
      <c r="P45" s="92">
        <f t="shared" ref="P45:Y45" si="17">+D45-D30-D33-D42</f>
        <v>0</v>
      </c>
      <c r="Q45" s="92">
        <f t="shared" si="17"/>
        <v>0</v>
      </c>
      <c r="R45" s="92">
        <f t="shared" si="17"/>
        <v>0</v>
      </c>
      <c r="S45" s="92">
        <f t="shared" si="17"/>
        <v>0</v>
      </c>
      <c r="T45" s="92">
        <f t="shared" si="17"/>
        <v>0</v>
      </c>
      <c r="U45" s="92">
        <f t="shared" si="17"/>
        <v>0</v>
      </c>
      <c r="V45" s="92">
        <f t="shared" si="17"/>
        <v>0</v>
      </c>
      <c r="W45" s="92">
        <f t="shared" si="17"/>
        <v>0</v>
      </c>
      <c r="X45" s="92">
        <f t="shared" si="17"/>
        <v>0</v>
      </c>
      <c r="Y45" s="92">
        <f t="shared" si="17"/>
        <v>0</v>
      </c>
      <c r="Z45" s="56"/>
      <c r="AA45" s="92">
        <f t="shared" si="12"/>
        <v>0</v>
      </c>
      <c r="AB45" s="56"/>
      <c r="AC45" s="56"/>
    </row>
    <row r="46" spans="2:29" s="102" customFormat="1" ht="17.100000000000001" customHeight="1">
      <c r="B46" s="253"/>
      <c r="C46" s="462" t="s">
        <v>196</v>
      </c>
      <c r="D46" s="261"/>
      <c r="E46" s="261"/>
      <c r="F46" s="261"/>
      <c r="G46" s="261"/>
      <c r="H46" s="261"/>
      <c r="I46" s="261"/>
      <c r="J46" s="261"/>
      <c r="K46" s="261"/>
      <c r="L46" s="261"/>
      <c r="M46" s="271">
        <f>+SUM(D46:L46)</f>
        <v>0</v>
      </c>
      <c r="N46" s="270"/>
      <c r="O46" s="99"/>
      <c r="P46" s="90">
        <f t="shared" ref="P46:Y46" si="18">+IF((D46+D47&gt;D45),111,0)</f>
        <v>0</v>
      </c>
      <c r="Q46" s="90">
        <f t="shared" si="18"/>
        <v>0</v>
      </c>
      <c r="R46" s="90">
        <f t="shared" si="18"/>
        <v>0</v>
      </c>
      <c r="S46" s="90">
        <f t="shared" si="18"/>
        <v>0</v>
      </c>
      <c r="T46" s="90">
        <f t="shared" si="18"/>
        <v>0</v>
      </c>
      <c r="U46" s="90">
        <f t="shared" si="18"/>
        <v>0</v>
      </c>
      <c r="V46" s="90">
        <f t="shared" si="18"/>
        <v>0</v>
      </c>
      <c r="W46" s="90">
        <f t="shared" si="18"/>
        <v>0</v>
      </c>
      <c r="X46" s="90">
        <f t="shared" si="18"/>
        <v>0</v>
      </c>
      <c r="Y46" s="90">
        <f t="shared" si="18"/>
        <v>0</v>
      </c>
      <c r="Z46" s="52"/>
      <c r="AA46" s="90">
        <f t="shared" si="12"/>
        <v>0</v>
      </c>
      <c r="AB46" s="101"/>
      <c r="AC46" s="101"/>
    </row>
    <row r="47" spans="2:29" s="102" customFormat="1" ht="17.100000000000001" customHeight="1">
      <c r="B47" s="253"/>
      <c r="C47" s="462" t="s">
        <v>197</v>
      </c>
      <c r="D47" s="261"/>
      <c r="E47" s="261"/>
      <c r="F47" s="261"/>
      <c r="G47" s="261"/>
      <c r="H47" s="261"/>
      <c r="I47" s="261"/>
      <c r="J47" s="261"/>
      <c r="K47" s="261"/>
      <c r="L47" s="261"/>
      <c r="M47" s="271">
        <f>+SUM(D47:L47)</f>
        <v>0</v>
      </c>
      <c r="N47" s="270"/>
      <c r="O47" s="99"/>
      <c r="P47" s="90"/>
      <c r="Q47" s="90"/>
      <c r="R47" s="90"/>
      <c r="S47" s="90"/>
      <c r="T47" s="90"/>
      <c r="U47" s="90"/>
      <c r="V47" s="90"/>
      <c r="W47" s="90"/>
      <c r="X47" s="90"/>
      <c r="Y47" s="90"/>
      <c r="Z47" s="52"/>
      <c r="AA47" s="90">
        <f t="shared" si="12"/>
        <v>0</v>
      </c>
      <c r="AB47" s="101"/>
      <c r="AC47" s="101"/>
    </row>
    <row r="48" spans="2:29" s="102" customFormat="1" ht="16.5" customHeight="1">
      <c r="B48" s="254"/>
      <c r="C48" s="463" t="s">
        <v>136</v>
      </c>
      <c r="D48" s="263"/>
      <c r="E48" s="263"/>
      <c r="F48" s="263"/>
      <c r="G48" s="263"/>
      <c r="H48" s="263"/>
      <c r="I48" s="263"/>
      <c r="J48" s="263"/>
      <c r="K48" s="263"/>
      <c r="L48" s="263"/>
      <c r="M48" s="271">
        <f>+SUM(D48:L48)</f>
        <v>0</v>
      </c>
      <c r="N48" s="270"/>
      <c r="O48" s="99"/>
      <c r="P48" s="90">
        <f t="shared" ref="P48:Y48" si="19">+IF((D48&gt;D45),111,0)</f>
        <v>0</v>
      </c>
      <c r="Q48" s="90">
        <f t="shared" si="19"/>
        <v>0</v>
      </c>
      <c r="R48" s="90">
        <f t="shared" si="19"/>
        <v>0</v>
      </c>
      <c r="S48" s="90">
        <f t="shared" si="19"/>
        <v>0</v>
      </c>
      <c r="T48" s="90">
        <f t="shared" si="19"/>
        <v>0</v>
      </c>
      <c r="U48" s="90">
        <f t="shared" si="19"/>
        <v>0</v>
      </c>
      <c r="V48" s="90">
        <f t="shared" si="19"/>
        <v>0</v>
      </c>
      <c r="W48" s="90">
        <f t="shared" si="19"/>
        <v>0</v>
      </c>
      <c r="X48" s="90">
        <f t="shared" si="19"/>
        <v>0</v>
      </c>
      <c r="Y48" s="90">
        <f t="shared" si="19"/>
        <v>0</v>
      </c>
      <c r="Z48" s="52"/>
      <c r="AA48" s="90">
        <f t="shared" si="12"/>
        <v>0</v>
      </c>
      <c r="AB48" s="101"/>
      <c r="AC48" s="101"/>
    </row>
    <row r="49" spans="2:29" s="102" customFormat="1" ht="17.100000000000001" customHeight="1">
      <c r="B49" s="254"/>
      <c r="C49" s="255" t="s">
        <v>123</v>
      </c>
      <c r="D49" s="416"/>
      <c r="E49" s="416"/>
      <c r="F49" s="416"/>
      <c r="G49" s="416"/>
      <c r="H49" s="416"/>
      <c r="I49" s="416"/>
      <c r="J49" s="416"/>
      <c r="K49" s="417"/>
      <c r="L49" s="416"/>
      <c r="M49" s="417"/>
      <c r="N49" s="418"/>
      <c r="O49" s="326"/>
      <c r="P49" s="90"/>
      <c r="Q49" s="90"/>
      <c r="R49" s="90"/>
      <c r="S49" s="90"/>
      <c r="T49" s="90"/>
      <c r="U49" s="90"/>
      <c r="V49" s="90"/>
      <c r="W49" s="90">
        <f>+IF((K49&gt;K45),111,0)</f>
        <v>0</v>
      </c>
      <c r="X49" s="90"/>
      <c r="Y49" s="90">
        <f>+IF((M49&gt;M45),111,0)</f>
        <v>0</v>
      </c>
      <c r="Z49" s="52"/>
      <c r="AA49" s="90"/>
      <c r="AB49" s="101"/>
      <c r="AC49" s="101"/>
    </row>
    <row r="50" spans="2:29" s="53" customFormat="1" ht="24.9" customHeight="1">
      <c r="B50" s="318"/>
      <c r="C50" s="465" t="s">
        <v>60</v>
      </c>
      <c r="D50" s="376"/>
      <c r="E50" s="376"/>
      <c r="F50" s="376"/>
      <c r="G50" s="376"/>
      <c r="H50" s="376"/>
      <c r="I50" s="376"/>
      <c r="J50" s="376"/>
      <c r="K50" s="376"/>
      <c r="L50" s="376"/>
      <c r="M50" s="377"/>
      <c r="N50" s="268"/>
      <c r="O50" s="60"/>
      <c r="P50" s="90"/>
      <c r="Q50" s="87"/>
      <c r="R50" s="87"/>
      <c r="S50" s="87"/>
      <c r="T50" s="87"/>
      <c r="U50" s="87"/>
      <c r="V50" s="87"/>
      <c r="W50" s="87"/>
      <c r="X50" s="87"/>
      <c r="Y50" s="91"/>
      <c r="Z50" s="52"/>
      <c r="AA50" s="95"/>
      <c r="AB50" s="52"/>
      <c r="AC50" s="52"/>
    </row>
    <row r="51" spans="2:29" s="53" customFormat="1" ht="17.100000000000001" customHeight="1">
      <c r="B51" s="319"/>
      <c r="C51" s="470" t="s">
        <v>215</v>
      </c>
      <c r="D51" s="471"/>
      <c r="E51" s="471"/>
      <c r="F51" s="471"/>
      <c r="G51" s="471"/>
      <c r="H51" s="471"/>
      <c r="I51" s="471"/>
      <c r="J51" s="471"/>
      <c r="K51" s="471"/>
      <c r="L51" s="471"/>
      <c r="M51" s="469">
        <f>+SUM(D51:L51)</f>
        <v>0</v>
      </c>
      <c r="N51" s="472"/>
      <c r="O51" s="60"/>
      <c r="P51" s="90">
        <f t="shared" ref="P51:Y51" si="20">+D45-SUM(D51:D56)</f>
        <v>0</v>
      </c>
      <c r="Q51" s="90">
        <f t="shared" si="20"/>
        <v>0</v>
      </c>
      <c r="R51" s="90">
        <f t="shared" si="20"/>
        <v>0</v>
      </c>
      <c r="S51" s="90">
        <f t="shared" si="20"/>
        <v>0</v>
      </c>
      <c r="T51" s="90">
        <f t="shared" si="20"/>
        <v>0</v>
      </c>
      <c r="U51" s="90">
        <f t="shared" si="20"/>
        <v>0</v>
      </c>
      <c r="V51" s="90">
        <f t="shared" si="20"/>
        <v>0</v>
      </c>
      <c r="W51" s="90">
        <f t="shared" si="20"/>
        <v>0</v>
      </c>
      <c r="X51" s="90">
        <f t="shared" si="20"/>
        <v>0</v>
      </c>
      <c r="Y51" s="90">
        <f t="shared" si="20"/>
        <v>0</v>
      </c>
      <c r="Z51" s="52"/>
      <c r="AA51" s="90">
        <f>+M51-SUM(D51:L51)</f>
        <v>0</v>
      </c>
      <c r="AB51" s="52"/>
      <c r="AC51" s="52"/>
    </row>
    <row r="52" spans="2:29" s="53" customFormat="1" ht="17.100000000000001" customHeight="1">
      <c r="B52" s="319"/>
      <c r="C52" s="470" t="s">
        <v>216</v>
      </c>
      <c r="D52" s="471"/>
      <c r="E52" s="471"/>
      <c r="F52" s="471"/>
      <c r="G52" s="471"/>
      <c r="H52" s="471"/>
      <c r="I52" s="471"/>
      <c r="J52" s="471"/>
      <c r="K52" s="471"/>
      <c r="L52" s="471"/>
      <c r="M52" s="469">
        <f>+SUM(D52:L52)</f>
        <v>0</v>
      </c>
      <c r="N52" s="472"/>
      <c r="O52" s="60"/>
      <c r="P52" s="90"/>
      <c r="Q52" s="90"/>
      <c r="R52" s="90"/>
      <c r="S52" s="90"/>
      <c r="T52" s="90"/>
      <c r="U52" s="90"/>
      <c r="V52" s="90"/>
      <c r="W52" s="90"/>
      <c r="X52" s="90"/>
      <c r="Y52" s="90"/>
      <c r="Z52" s="52"/>
      <c r="AA52" s="90">
        <f>+M52-SUM(D52:L52)</f>
        <v>0</v>
      </c>
      <c r="AB52" s="52"/>
      <c r="AC52" s="52"/>
    </row>
    <row r="53" spans="2:29" s="53" customFormat="1" ht="17.100000000000001" customHeight="1">
      <c r="B53" s="319"/>
      <c r="C53" s="458" t="s">
        <v>184</v>
      </c>
      <c r="D53" s="376"/>
      <c r="E53" s="376"/>
      <c r="F53" s="376"/>
      <c r="G53" s="376"/>
      <c r="H53" s="376"/>
      <c r="I53" s="376"/>
      <c r="J53" s="376"/>
      <c r="K53" s="376"/>
      <c r="L53" s="376"/>
      <c r="M53" s="377">
        <f t="shared" si="3"/>
        <v>0</v>
      </c>
      <c r="N53" s="268"/>
      <c r="O53" s="60"/>
      <c r="P53" s="90"/>
      <c r="Q53" s="87"/>
      <c r="R53" s="87"/>
      <c r="S53" s="87"/>
      <c r="T53" s="87"/>
      <c r="U53" s="87"/>
      <c r="V53" s="87"/>
      <c r="W53" s="87"/>
      <c r="X53" s="87"/>
      <c r="Y53" s="91"/>
      <c r="Z53" s="52"/>
      <c r="AA53" s="89">
        <f t="shared" ref="AA53:AA56" si="21">+M53-SUM(D53:L53)</f>
        <v>0</v>
      </c>
      <c r="AB53" s="52"/>
      <c r="AC53" s="52"/>
    </row>
    <row r="54" spans="2:29" s="53" customFormat="1" ht="17.100000000000001" customHeight="1">
      <c r="B54" s="319"/>
      <c r="C54" s="458" t="s">
        <v>185</v>
      </c>
      <c r="D54" s="376"/>
      <c r="E54" s="376"/>
      <c r="F54" s="376"/>
      <c r="G54" s="376"/>
      <c r="H54" s="376"/>
      <c r="I54" s="376"/>
      <c r="J54" s="376"/>
      <c r="K54" s="376"/>
      <c r="L54" s="376"/>
      <c r="M54" s="377">
        <f t="shared" si="3"/>
        <v>0</v>
      </c>
      <c r="N54" s="268"/>
      <c r="O54" s="60"/>
      <c r="P54" s="90"/>
      <c r="Q54" s="87"/>
      <c r="R54" s="87"/>
      <c r="S54" s="87"/>
      <c r="T54" s="87"/>
      <c r="U54" s="87"/>
      <c r="V54" s="87"/>
      <c r="W54" s="87"/>
      <c r="X54" s="87"/>
      <c r="Y54" s="91"/>
      <c r="Z54" s="52"/>
      <c r="AA54" s="89">
        <f t="shared" si="21"/>
        <v>0</v>
      </c>
      <c r="AB54" s="52"/>
      <c r="AC54" s="52"/>
    </row>
    <row r="55" spans="2:29" s="53" customFormat="1" ht="17.100000000000001" customHeight="1">
      <c r="B55" s="319"/>
      <c r="C55" s="458" t="s">
        <v>186</v>
      </c>
      <c r="D55" s="376"/>
      <c r="E55" s="376"/>
      <c r="F55" s="376"/>
      <c r="G55" s="376"/>
      <c r="H55" s="376"/>
      <c r="I55" s="376"/>
      <c r="J55" s="376"/>
      <c r="K55" s="376"/>
      <c r="L55" s="376"/>
      <c r="M55" s="377">
        <f t="shared" si="3"/>
        <v>0</v>
      </c>
      <c r="N55" s="268"/>
      <c r="O55" s="60"/>
      <c r="P55" s="90"/>
      <c r="Q55" s="87"/>
      <c r="R55" s="87"/>
      <c r="S55" s="87"/>
      <c r="T55" s="87"/>
      <c r="U55" s="87"/>
      <c r="V55" s="87"/>
      <c r="W55" s="87"/>
      <c r="X55" s="87"/>
      <c r="Y55" s="91"/>
      <c r="Z55" s="52"/>
      <c r="AA55" s="89">
        <f t="shared" si="21"/>
        <v>0</v>
      </c>
      <c r="AB55" s="52"/>
      <c r="AC55" s="52"/>
    </row>
    <row r="56" spans="2:29" s="53" customFormat="1" ht="17.100000000000001" customHeight="1">
      <c r="B56" s="318"/>
      <c r="C56" s="458" t="s">
        <v>183</v>
      </c>
      <c r="D56" s="376"/>
      <c r="E56" s="376"/>
      <c r="F56" s="376"/>
      <c r="G56" s="376"/>
      <c r="H56" s="376"/>
      <c r="I56" s="376"/>
      <c r="J56" s="376"/>
      <c r="K56" s="376"/>
      <c r="L56" s="376"/>
      <c r="M56" s="377">
        <f t="shared" si="3"/>
        <v>0</v>
      </c>
      <c r="N56" s="268"/>
      <c r="O56" s="60"/>
      <c r="P56" s="90"/>
      <c r="Q56" s="87"/>
      <c r="R56" s="87"/>
      <c r="S56" s="87"/>
      <c r="T56" s="87"/>
      <c r="U56" s="87"/>
      <c r="V56" s="87"/>
      <c r="W56" s="87"/>
      <c r="X56" s="87"/>
      <c r="Y56" s="91"/>
      <c r="Z56" s="52"/>
      <c r="AA56" s="89">
        <f t="shared" si="21"/>
        <v>0</v>
      </c>
      <c r="AB56" s="52"/>
      <c r="AC56" s="52"/>
    </row>
    <row r="57" spans="2:29" s="57" customFormat="1" ht="30" customHeight="1">
      <c r="B57" s="323"/>
      <c r="C57" s="185" t="s">
        <v>103</v>
      </c>
      <c r="D57" s="382"/>
      <c r="E57" s="382"/>
      <c r="F57" s="382"/>
      <c r="G57" s="382"/>
      <c r="H57" s="382"/>
      <c r="I57" s="382"/>
      <c r="J57" s="382"/>
      <c r="K57" s="382"/>
      <c r="L57" s="382"/>
      <c r="M57" s="387"/>
      <c r="N57" s="273"/>
      <c r="O57" s="66"/>
      <c r="P57" s="92"/>
      <c r="Q57" s="88"/>
      <c r="R57" s="88"/>
      <c r="S57" s="88"/>
      <c r="T57" s="88"/>
      <c r="U57" s="88"/>
      <c r="V57" s="88"/>
      <c r="W57" s="88"/>
      <c r="X57" s="88"/>
      <c r="Y57" s="93"/>
      <c r="Z57" s="56"/>
      <c r="AA57" s="96"/>
      <c r="AB57" s="56"/>
      <c r="AC57" s="56"/>
    </row>
    <row r="58" spans="2:29" s="53" customFormat="1" ht="17.100000000000001" customHeight="1">
      <c r="B58" s="318"/>
      <c r="C58" s="182" t="s">
        <v>10</v>
      </c>
      <c r="D58" s="376"/>
      <c r="E58" s="376"/>
      <c r="F58" s="376"/>
      <c r="G58" s="376"/>
      <c r="H58" s="376"/>
      <c r="I58" s="376"/>
      <c r="J58" s="376"/>
      <c r="K58" s="376"/>
      <c r="L58" s="376"/>
      <c r="M58" s="377">
        <f t="shared" si="3"/>
        <v>0</v>
      </c>
      <c r="N58" s="268"/>
      <c r="O58" s="60"/>
      <c r="P58" s="90">
        <f t="shared" ref="P58:Y58" si="22">+D58-SUM(D59:D60)</f>
        <v>0</v>
      </c>
      <c r="Q58" s="90">
        <f t="shared" si="22"/>
        <v>0</v>
      </c>
      <c r="R58" s="90">
        <f t="shared" si="22"/>
        <v>0</v>
      </c>
      <c r="S58" s="90">
        <f t="shared" si="22"/>
        <v>0</v>
      </c>
      <c r="T58" s="90">
        <f t="shared" si="22"/>
        <v>0</v>
      </c>
      <c r="U58" s="90">
        <f t="shared" si="22"/>
        <v>0</v>
      </c>
      <c r="V58" s="90">
        <f t="shared" si="22"/>
        <v>0</v>
      </c>
      <c r="W58" s="90">
        <f t="shared" si="22"/>
        <v>0</v>
      </c>
      <c r="X58" s="90">
        <f t="shared" si="22"/>
        <v>0</v>
      </c>
      <c r="Y58" s="90">
        <f t="shared" si="22"/>
        <v>0</v>
      </c>
      <c r="Z58" s="52"/>
      <c r="AA58" s="90">
        <f t="shared" ref="AA58:AA76" si="23">+M58-SUM(D58:L58)</f>
        <v>0</v>
      </c>
      <c r="AB58" s="52"/>
      <c r="AC58" s="52"/>
    </row>
    <row r="59" spans="2:29" s="53" customFormat="1" ht="17.100000000000001" customHeight="1">
      <c r="B59" s="319"/>
      <c r="C59" s="184" t="s">
        <v>52</v>
      </c>
      <c r="D59" s="376"/>
      <c r="E59" s="376"/>
      <c r="F59" s="376"/>
      <c r="G59" s="376"/>
      <c r="H59" s="376"/>
      <c r="I59" s="376"/>
      <c r="J59" s="376"/>
      <c r="K59" s="376"/>
      <c r="L59" s="376"/>
      <c r="M59" s="377">
        <f t="shared" si="3"/>
        <v>0</v>
      </c>
      <c r="N59" s="268"/>
      <c r="O59" s="60"/>
      <c r="P59" s="90"/>
      <c r="Q59" s="87"/>
      <c r="R59" s="87"/>
      <c r="S59" s="87"/>
      <c r="T59" s="87"/>
      <c r="U59" s="87"/>
      <c r="V59" s="87"/>
      <c r="W59" s="87"/>
      <c r="X59" s="87"/>
      <c r="Y59" s="91"/>
      <c r="Z59" s="52"/>
      <c r="AA59" s="90">
        <f t="shared" si="23"/>
        <v>0</v>
      </c>
      <c r="AB59" s="52"/>
      <c r="AC59" s="52"/>
    </row>
    <row r="60" spans="2:29" s="53" customFormat="1" ht="17.100000000000001" customHeight="1">
      <c r="B60" s="319"/>
      <c r="C60" s="184" t="s">
        <v>53</v>
      </c>
      <c r="D60" s="376"/>
      <c r="E60" s="376"/>
      <c r="F60" s="376"/>
      <c r="G60" s="376"/>
      <c r="H60" s="376"/>
      <c r="I60" s="376"/>
      <c r="J60" s="376"/>
      <c r="K60" s="376"/>
      <c r="L60" s="376"/>
      <c r="M60" s="377">
        <f t="shared" si="3"/>
        <v>0</v>
      </c>
      <c r="N60" s="268"/>
      <c r="O60" s="60"/>
      <c r="P60" s="90"/>
      <c r="Q60" s="87"/>
      <c r="R60" s="87"/>
      <c r="S60" s="87"/>
      <c r="T60" s="87"/>
      <c r="U60" s="87"/>
      <c r="V60" s="87"/>
      <c r="W60" s="87"/>
      <c r="X60" s="87"/>
      <c r="Y60" s="91"/>
      <c r="Z60" s="52"/>
      <c r="AA60" s="90">
        <f t="shared" si="23"/>
        <v>0</v>
      </c>
      <c r="AB60" s="52"/>
      <c r="AC60" s="52"/>
    </row>
    <row r="61" spans="2:29" s="53" customFormat="1" ht="30" customHeight="1">
      <c r="B61" s="318"/>
      <c r="C61" s="182" t="s">
        <v>11</v>
      </c>
      <c r="D61" s="376"/>
      <c r="E61" s="376"/>
      <c r="F61" s="376"/>
      <c r="G61" s="376"/>
      <c r="H61" s="376"/>
      <c r="I61" s="376"/>
      <c r="J61" s="376"/>
      <c r="K61" s="376"/>
      <c r="L61" s="376"/>
      <c r="M61" s="377">
        <f t="shared" si="3"/>
        <v>0</v>
      </c>
      <c r="N61" s="268"/>
      <c r="O61" s="60"/>
      <c r="P61" s="90">
        <f t="shared" ref="P61:Y61" si="24">+D61-SUM(D62:D63)</f>
        <v>0</v>
      </c>
      <c r="Q61" s="90">
        <f t="shared" si="24"/>
        <v>0</v>
      </c>
      <c r="R61" s="90">
        <f t="shared" si="24"/>
        <v>0</v>
      </c>
      <c r="S61" s="90">
        <f t="shared" si="24"/>
        <v>0</v>
      </c>
      <c r="T61" s="90">
        <f t="shared" si="24"/>
        <v>0</v>
      </c>
      <c r="U61" s="90">
        <f t="shared" si="24"/>
        <v>0</v>
      </c>
      <c r="V61" s="90">
        <f t="shared" si="24"/>
        <v>0</v>
      </c>
      <c r="W61" s="90">
        <f t="shared" si="24"/>
        <v>0</v>
      </c>
      <c r="X61" s="90">
        <f t="shared" si="24"/>
        <v>0</v>
      </c>
      <c r="Y61" s="90">
        <f t="shared" si="24"/>
        <v>0</v>
      </c>
      <c r="Z61" s="52"/>
      <c r="AA61" s="90">
        <f t="shared" si="23"/>
        <v>0</v>
      </c>
      <c r="AB61" s="52"/>
      <c r="AC61" s="52"/>
    </row>
    <row r="62" spans="2:29" s="53" customFormat="1" ht="17.100000000000001" customHeight="1">
      <c r="B62" s="318"/>
      <c r="C62" s="184" t="s">
        <v>52</v>
      </c>
      <c r="D62" s="376"/>
      <c r="E62" s="376"/>
      <c r="F62" s="376"/>
      <c r="G62" s="376"/>
      <c r="H62" s="376"/>
      <c r="I62" s="376"/>
      <c r="J62" s="376"/>
      <c r="K62" s="376"/>
      <c r="L62" s="376"/>
      <c r="M62" s="377">
        <f t="shared" si="3"/>
        <v>0</v>
      </c>
      <c r="N62" s="268"/>
      <c r="O62" s="60"/>
      <c r="P62" s="90"/>
      <c r="Q62" s="87"/>
      <c r="R62" s="87"/>
      <c r="S62" s="87"/>
      <c r="T62" s="87"/>
      <c r="U62" s="87"/>
      <c r="V62" s="87"/>
      <c r="W62" s="87"/>
      <c r="X62" s="87"/>
      <c r="Y62" s="91"/>
      <c r="Z62" s="52"/>
      <c r="AA62" s="90">
        <f t="shared" si="23"/>
        <v>0</v>
      </c>
      <c r="AB62" s="52"/>
      <c r="AC62" s="52"/>
    </row>
    <row r="63" spans="2:29" s="53" customFormat="1" ht="17.100000000000001" customHeight="1">
      <c r="B63" s="318"/>
      <c r="C63" s="184" t="s">
        <v>53</v>
      </c>
      <c r="D63" s="376"/>
      <c r="E63" s="376"/>
      <c r="F63" s="376"/>
      <c r="G63" s="376"/>
      <c r="H63" s="376"/>
      <c r="I63" s="376"/>
      <c r="J63" s="376"/>
      <c r="K63" s="376"/>
      <c r="L63" s="376"/>
      <c r="M63" s="377">
        <f t="shared" si="3"/>
        <v>0</v>
      </c>
      <c r="N63" s="268"/>
      <c r="O63" s="60"/>
      <c r="P63" s="90"/>
      <c r="Q63" s="87"/>
      <c r="R63" s="87"/>
      <c r="S63" s="87"/>
      <c r="T63" s="87"/>
      <c r="U63" s="87"/>
      <c r="V63" s="87"/>
      <c r="W63" s="87"/>
      <c r="X63" s="87"/>
      <c r="Y63" s="91"/>
      <c r="Z63" s="52"/>
      <c r="AA63" s="90">
        <f t="shared" si="23"/>
        <v>0</v>
      </c>
      <c r="AB63" s="52"/>
      <c r="AC63" s="52"/>
    </row>
    <row r="64" spans="2:29" s="57" customFormat="1" ht="30" customHeight="1">
      <c r="B64" s="320"/>
      <c r="C64" s="321" t="s">
        <v>88</v>
      </c>
      <c r="D64" s="380"/>
      <c r="E64" s="380"/>
      <c r="F64" s="380"/>
      <c r="G64" s="380"/>
      <c r="H64" s="380"/>
      <c r="I64" s="380"/>
      <c r="J64" s="380"/>
      <c r="K64" s="380"/>
      <c r="L64" s="380"/>
      <c r="M64" s="377">
        <f t="shared" si="3"/>
        <v>0</v>
      </c>
      <c r="N64" s="269"/>
      <c r="O64" s="108"/>
      <c r="P64" s="92">
        <f>+D61-SUM(D64:D69)</f>
        <v>0</v>
      </c>
      <c r="Q64" s="92">
        <f t="shared" ref="Q64:Y64" si="25">+E61-SUM(E64:E69)</f>
        <v>0</v>
      </c>
      <c r="R64" s="92">
        <f t="shared" si="25"/>
        <v>0</v>
      </c>
      <c r="S64" s="92">
        <f t="shared" si="25"/>
        <v>0</v>
      </c>
      <c r="T64" s="92">
        <f t="shared" si="25"/>
        <v>0</v>
      </c>
      <c r="U64" s="92">
        <f t="shared" si="25"/>
        <v>0</v>
      </c>
      <c r="V64" s="92">
        <f t="shared" si="25"/>
        <v>0</v>
      </c>
      <c r="W64" s="92">
        <f t="shared" si="25"/>
        <v>0</v>
      </c>
      <c r="X64" s="92">
        <f t="shared" si="25"/>
        <v>0</v>
      </c>
      <c r="Y64" s="92">
        <f t="shared" si="25"/>
        <v>0</v>
      </c>
      <c r="Z64" s="56"/>
      <c r="AA64" s="92">
        <f t="shared" si="23"/>
        <v>0</v>
      </c>
      <c r="AB64" s="56"/>
      <c r="AC64" s="56"/>
    </row>
    <row r="65" spans="2:29" s="53" customFormat="1" ht="17.100000000000001" customHeight="1">
      <c r="B65" s="319"/>
      <c r="C65" s="184" t="s">
        <v>64</v>
      </c>
      <c r="D65" s="376"/>
      <c r="E65" s="376"/>
      <c r="F65" s="376"/>
      <c r="G65" s="376"/>
      <c r="H65" s="376"/>
      <c r="I65" s="376"/>
      <c r="J65" s="376"/>
      <c r="K65" s="376"/>
      <c r="L65" s="376"/>
      <c r="M65" s="377">
        <f t="shared" si="3"/>
        <v>0</v>
      </c>
      <c r="N65" s="268"/>
      <c r="O65" s="60"/>
      <c r="P65" s="90"/>
      <c r="Q65" s="87"/>
      <c r="R65" s="87"/>
      <c r="S65" s="87"/>
      <c r="T65" s="87"/>
      <c r="U65" s="87"/>
      <c r="V65" s="87"/>
      <c r="W65" s="87"/>
      <c r="X65" s="87"/>
      <c r="Y65" s="91"/>
      <c r="Z65" s="52"/>
      <c r="AA65" s="90">
        <f t="shared" si="23"/>
        <v>0</v>
      </c>
      <c r="AB65" s="52"/>
      <c r="AC65" s="52"/>
    </row>
    <row r="66" spans="2:29" s="53" customFormat="1" ht="17.100000000000001" customHeight="1">
      <c r="B66" s="319"/>
      <c r="C66" s="184" t="s">
        <v>157</v>
      </c>
      <c r="D66" s="376"/>
      <c r="E66" s="376"/>
      <c r="F66" s="376"/>
      <c r="G66" s="376"/>
      <c r="H66" s="376"/>
      <c r="I66" s="376"/>
      <c r="J66" s="376"/>
      <c r="K66" s="376"/>
      <c r="L66" s="376"/>
      <c r="M66" s="377">
        <f t="shared" si="3"/>
        <v>0</v>
      </c>
      <c r="N66" s="268"/>
      <c r="O66" s="60"/>
      <c r="P66" s="90"/>
      <c r="Q66" s="87"/>
      <c r="R66" s="87"/>
      <c r="S66" s="87"/>
      <c r="T66" s="87"/>
      <c r="U66" s="87"/>
      <c r="V66" s="87"/>
      <c r="W66" s="87"/>
      <c r="X66" s="87"/>
      <c r="Y66" s="91"/>
      <c r="Z66" s="52"/>
      <c r="AA66" s="90">
        <f t="shared" si="23"/>
        <v>0</v>
      </c>
      <c r="AB66" s="52"/>
      <c r="AC66" s="52"/>
    </row>
    <row r="67" spans="2:29" s="53" customFormat="1" ht="17.100000000000001" customHeight="1">
      <c r="B67" s="319"/>
      <c r="C67" s="184" t="s">
        <v>89</v>
      </c>
      <c r="D67" s="376"/>
      <c r="E67" s="376"/>
      <c r="F67" s="376"/>
      <c r="G67" s="376"/>
      <c r="H67" s="376"/>
      <c r="I67" s="376"/>
      <c r="J67" s="376"/>
      <c r="K67" s="376"/>
      <c r="L67" s="376"/>
      <c r="M67" s="377">
        <f t="shared" si="3"/>
        <v>0</v>
      </c>
      <c r="N67" s="268"/>
      <c r="O67" s="60"/>
      <c r="P67" s="90"/>
      <c r="Q67" s="87"/>
      <c r="R67" s="87"/>
      <c r="S67" s="87"/>
      <c r="T67" s="87"/>
      <c r="U67" s="87"/>
      <c r="V67" s="87"/>
      <c r="W67" s="87"/>
      <c r="X67" s="87"/>
      <c r="Y67" s="91"/>
      <c r="Z67" s="52"/>
      <c r="AA67" s="90">
        <f t="shared" si="23"/>
        <v>0</v>
      </c>
      <c r="AB67" s="52"/>
      <c r="AC67" s="52"/>
    </row>
    <row r="68" spans="2:29" s="53" customFormat="1" ht="17.100000000000001" customHeight="1">
      <c r="B68" s="319"/>
      <c r="C68" s="424" t="s">
        <v>45</v>
      </c>
      <c r="D68" s="376"/>
      <c r="E68" s="376"/>
      <c r="F68" s="376"/>
      <c r="G68" s="376"/>
      <c r="H68" s="376"/>
      <c r="I68" s="376"/>
      <c r="J68" s="376"/>
      <c r="K68" s="376"/>
      <c r="L68" s="376"/>
      <c r="M68" s="377">
        <f t="shared" si="3"/>
        <v>0</v>
      </c>
      <c r="N68" s="268"/>
      <c r="O68" s="60"/>
      <c r="P68" s="90"/>
      <c r="Q68" s="87"/>
      <c r="R68" s="87"/>
      <c r="S68" s="87"/>
      <c r="T68" s="87"/>
      <c r="U68" s="87"/>
      <c r="V68" s="87"/>
      <c r="W68" s="87"/>
      <c r="X68" s="87"/>
      <c r="Y68" s="91"/>
      <c r="Z68" s="52"/>
      <c r="AA68" s="90">
        <f t="shared" si="23"/>
        <v>0</v>
      </c>
      <c r="AB68" s="52"/>
      <c r="AC68" s="52"/>
    </row>
    <row r="69" spans="2:29" s="53" customFormat="1" ht="17.100000000000001" customHeight="1">
      <c r="B69" s="319"/>
      <c r="C69" s="424" t="s">
        <v>124</v>
      </c>
      <c r="D69" s="376"/>
      <c r="E69" s="376"/>
      <c r="F69" s="376"/>
      <c r="G69" s="376"/>
      <c r="H69" s="376"/>
      <c r="I69" s="376"/>
      <c r="J69" s="376"/>
      <c r="K69" s="376"/>
      <c r="L69" s="376"/>
      <c r="M69" s="377">
        <f>+SUM(D69:L69)</f>
        <v>0</v>
      </c>
      <c r="N69" s="268"/>
      <c r="O69" s="60"/>
      <c r="P69" s="90"/>
      <c r="Q69" s="87"/>
      <c r="R69" s="87"/>
      <c r="S69" s="87"/>
      <c r="T69" s="87"/>
      <c r="U69" s="87"/>
      <c r="V69" s="87"/>
      <c r="W69" s="87"/>
      <c r="X69" s="87"/>
      <c r="Y69" s="91"/>
      <c r="Z69" s="52"/>
      <c r="AA69" s="90">
        <f t="shared" si="23"/>
        <v>0</v>
      </c>
      <c r="AB69" s="52"/>
      <c r="AC69" s="52"/>
    </row>
    <row r="70" spans="2:29" s="57" customFormat="1" ht="24.9" customHeight="1">
      <c r="B70" s="320"/>
      <c r="C70" s="183" t="s">
        <v>12</v>
      </c>
      <c r="D70" s="380"/>
      <c r="E70" s="380"/>
      <c r="F70" s="380"/>
      <c r="G70" s="380"/>
      <c r="H70" s="380"/>
      <c r="I70" s="380"/>
      <c r="J70" s="380"/>
      <c r="K70" s="380"/>
      <c r="L70" s="380"/>
      <c r="M70" s="378">
        <f>+SUM(D70:L70)</f>
        <v>0</v>
      </c>
      <c r="N70" s="269"/>
      <c r="O70" s="108"/>
      <c r="P70" s="92">
        <f t="shared" ref="P70:Y70" si="26">+D70-SUM(D71:D72)</f>
        <v>0</v>
      </c>
      <c r="Q70" s="92">
        <f t="shared" si="26"/>
        <v>0</v>
      </c>
      <c r="R70" s="92">
        <f t="shared" si="26"/>
        <v>0</v>
      </c>
      <c r="S70" s="92">
        <f t="shared" si="26"/>
        <v>0</v>
      </c>
      <c r="T70" s="92">
        <f t="shared" si="26"/>
        <v>0</v>
      </c>
      <c r="U70" s="92">
        <f t="shared" si="26"/>
        <v>0</v>
      </c>
      <c r="V70" s="92">
        <f t="shared" si="26"/>
        <v>0</v>
      </c>
      <c r="W70" s="92">
        <f t="shared" si="26"/>
        <v>0</v>
      </c>
      <c r="X70" s="92">
        <f t="shared" si="26"/>
        <v>0</v>
      </c>
      <c r="Y70" s="92">
        <f t="shared" si="26"/>
        <v>0</v>
      </c>
      <c r="Z70" s="56"/>
      <c r="AA70" s="92">
        <f t="shared" si="23"/>
        <v>0</v>
      </c>
      <c r="AB70" s="56"/>
      <c r="AC70" s="56"/>
    </row>
    <row r="71" spans="2:29" s="102" customFormat="1" ht="17.100000000000001" customHeight="1">
      <c r="B71" s="253"/>
      <c r="C71" s="458" t="s">
        <v>52</v>
      </c>
      <c r="D71" s="379"/>
      <c r="E71" s="379"/>
      <c r="F71" s="379"/>
      <c r="G71" s="379"/>
      <c r="H71" s="379"/>
      <c r="I71" s="379"/>
      <c r="J71" s="379"/>
      <c r="K71" s="379"/>
      <c r="L71" s="379"/>
      <c r="M71" s="377">
        <f>+SUM(D71:L71)</f>
        <v>0</v>
      </c>
      <c r="N71" s="270"/>
      <c r="O71" s="99"/>
      <c r="P71" s="90"/>
      <c r="Q71" s="87"/>
      <c r="R71" s="87"/>
      <c r="S71" s="87"/>
      <c r="T71" s="87"/>
      <c r="U71" s="87"/>
      <c r="V71" s="87"/>
      <c r="W71" s="87"/>
      <c r="X71" s="87"/>
      <c r="Y71" s="91"/>
      <c r="Z71" s="52"/>
      <c r="AA71" s="90">
        <f t="shared" si="23"/>
        <v>0</v>
      </c>
      <c r="AB71" s="101"/>
      <c r="AC71" s="101"/>
    </row>
    <row r="72" spans="2:29" s="53" customFormat="1" ht="17.100000000000001" customHeight="1">
      <c r="B72" s="319"/>
      <c r="C72" s="458" t="s">
        <v>53</v>
      </c>
      <c r="D72" s="376"/>
      <c r="E72" s="376"/>
      <c r="F72" s="376"/>
      <c r="G72" s="376"/>
      <c r="H72" s="376"/>
      <c r="I72" s="376"/>
      <c r="J72" s="376"/>
      <c r="K72" s="376"/>
      <c r="L72" s="376"/>
      <c r="M72" s="377">
        <f>+SUM(D72:L72)</f>
        <v>0</v>
      </c>
      <c r="N72" s="268"/>
      <c r="O72" s="60"/>
      <c r="P72" s="90"/>
      <c r="Q72" s="87"/>
      <c r="R72" s="87"/>
      <c r="S72" s="87"/>
      <c r="T72" s="87"/>
      <c r="U72" s="87"/>
      <c r="V72" s="87"/>
      <c r="W72" s="87"/>
      <c r="X72" s="87"/>
      <c r="Y72" s="91"/>
      <c r="Z72" s="52"/>
      <c r="AA72" s="90">
        <f t="shared" si="23"/>
        <v>0</v>
      </c>
      <c r="AB72" s="52"/>
      <c r="AC72" s="52"/>
    </row>
    <row r="73" spans="2:29" s="57" customFormat="1" ht="30" customHeight="1">
      <c r="B73" s="322"/>
      <c r="C73" s="461" t="s">
        <v>48</v>
      </c>
      <c r="D73" s="381">
        <f>+SUM(D70,D61,D58)</f>
        <v>0</v>
      </c>
      <c r="E73" s="381">
        <f t="shared" ref="E73:L73" si="27">+SUM(E70,E61,E58)</f>
        <v>0</v>
      </c>
      <c r="F73" s="381">
        <f t="shared" si="27"/>
        <v>0</v>
      </c>
      <c r="G73" s="381">
        <f t="shared" si="27"/>
        <v>0</v>
      </c>
      <c r="H73" s="381">
        <f t="shared" si="27"/>
        <v>0</v>
      </c>
      <c r="I73" s="381">
        <f t="shared" si="27"/>
        <v>0</v>
      </c>
      <c r="J73" s="381">
        <f t="shared" si="27"/>
        <v>0</v>
      </c>
      <c r="K73" s="381">
        <f t="shared" si="27"/>
        <v>0</v>
      </c>
      <c r="L73" s="381">
        <f t="shared" si="27"/>
        <v>0</v>
      </c>
      <c r="M73" s="378">
        <f t="shared" si="3"/>
        <v>0</v>
      </c>
      <c r="N73" s="269"/>
      <c r="O73" s="108"/>
      <c r="P73" s="92">
        <f t="shared" ref="P73:Y73" si="28">+D73-D58-D61-D70</f>
        <v>0</v>
      </c>
      <c r="Q73" s="92">
        <f t="shared" si="28"/>
        <v>0</v>
      </c>
      <c r="R73" s="92">
        <f t="shared" si="28"/>
        <v>0</v>
      </c>
      <c r="S73" s="92">
        <f t="shared" si="28"/>
        <v>0</v>
      </c>
      <c r="T73" s="92">
        <f t="shared" si="28"/>
        <v>0</v>
      </c>
      <c r="U73" s="92">
        <f t="shared" si="28"/>
        <v>0</v>
      </c>
      <c r="V73" s="92">
        <f t="shared" si="28"/>
        <v>0</v>
      </c>
      <c r="W73" s="92">
        <f t="shared" si="28"/>
        <v>0</v>
      </c>
      <c r="X73" s="92">
        <f t="shared" si="28"/>
        <v>0</v>
      </c>
      <c r="Y73" s="92">
        <f t="shared" si="28"/>
        <v>0</v>
      </c>
      <c r="Z73" s="56"/>
      <c r="AA73" s="92">
        <f t="shared" si="23"/>
        <v>0</v>
      </c>
      <c r="AB73" s="56"/>
      <c r="AC73" s="56"/>
    </row>
    <row r="74" spans="2:29" s="102" customFormat="1" ht="17.100000000000001" customHeight="1">
      <c r="B74" s="253"/>
      <c r="C74" s="462" t="s">
        <v>196</v>
      </c>
      <c r="D74" s="261"/>
      <c r="E74" s="261"/>
      <c r="F74" s="261"/>
      <c r="G74" s="261"/>
      <c r="H74" s="261"/>
      <c r="I74" s="261"/>
      <c r="J74" s="261"/>
      <c r="K74" s="261"/>
      <c r="L74" s="261"/>
      <c r="M74" s="271">
        <f>+SUM(D74:L74)</f>
        <v>0</v>
      </c>
      <c r="N74" s="270"/>
      <c r="O74" s="99"/>
      <c r="P74" s="90">
        <f t="shared" ref="P74:Y74" si="29">+IF((D74+D75&gt;D73),111,0)</f>
        <v>0</v>
      </c>
      <c r="Q74" s="90">
        <f t="shared" si="29"/>
        <v>0</v>
      </c>
      <c r="R74" s="90">
        <f t="shared" si="29"/>
        <v>0</v>
      </c>
      <c r="S74" s="90">
        <f t="shared" si="29"/>
        <v>0</v>
      </c>
      <c r="T74" s="90">
        <f t="shared" si="29"/>
        <v>0</v>
      </c>
      <c r="U74" s="90">
        <f t="shared" si="29"/>
        <v>0</v>
      </c>
      <c r="V74" s="90">
        <f t="shared" si="29"/>
        <v>0</v>
      </c>
      <c r="W74" s="90">
        <f t="shared" si="29"/>
        <v>0</v>
      </c>
      <c r="X74" s="90">
        <f t="shared" si="29"/>
        <v>0</v>
      </c>
      <c r="Y74" s="90">
        <f t="shared" si="29"/>
        <v>0</v>
      </c>
      <c r="Z74" s="52"/>
      <c r="AA74" s="90">
        <f t="shared" si="23"/>
        <v>0</v>
      </c>
      <c r="AB74" s="101"/>
      <c r="AC74" s="101"/>
    </row>
    <row r="75" spans="2:29" s="102" customFormat="1" ht="17.100000000000001" customHeight="1">
      <c r="B75" s="253"/>
      <c r="C75" s="462" t="s">
        <v>197</v>
      </c>
      <c r="D75" s="261"/>
      <c r="E75" s="261"/>
      <c r="F75" s="261"/>
      <c r="G75" s="261"/>
      <c r="H75" s="261"/>
      <c r="I75" s="261"/>
      <c r="J75" s="261"/>
      <c r="K75" s="261"/>
      <c r="L75" s="261"/>
      <c r="M75" s="271">
        <f>+SUM(D75:L75)</f>
        <v>0</v>
      </c>
      <c r="N75" s="270"/>
      <c r="O75" s="99"/>
      <c r="P75" s="90"/>
      <c r="Q75" s="90"/>
      <c r="R75" s="90"/>
      <c r="S75" s="90"/>
      <c r="T75" s="90"/>
      <c r="U75" s="90"/>
      <c r="V75" s="90"/>
      <c r="W75" s="90"/>
      <c r="X75" s="90"/>
      <c r="Y75" s="90"/>
      <c r="Z75" s="52"/>
      <c r="AA75" s="90">
        <f t="shared" si="23"/>
        <v>0</v>
      </c>
      <c r="AB75" s="101"/>
      <c r="AC75" s="101"/>
    </row>
    <row r="76" spans="2:29" s="102" customFormat="1" ht="17.100000000000001" customHeight="1">
      <c r="B76" s="254"/>
      <c r="C76" s="463" t="s">
        <v>136</v>
      </c>
      <c r="D76" s="263"/>
      <c r="E76" s="263"/>
      <c r="F76" s="263"/>
      <c r="G76" s="263"/>
      <c r="H76" s="263"/>
      <c r="I76" s="263"/>
      <c r="J76" s="263"/>
      <c r="K76" s="263"/>
      <c r="L76" s="263"/>
      <c r="M76" s="271">
        <f>+SUM(D76:L76)</f>
        <v>0</v>
      </c>
      <c r="N76" s="270"/>
      <c r="O76" s="99"/>
      <c r="P76" s="90">
        <f t="shared" ref="P76:Y76" si="30">+IF((D76&gt;D73),111,0)</f>
        <v>0</v>
      </c>
      <c r="Q76" s="90">
        <f t="shared" si="30"/>
        <v>0</v>
      </c>
      <c r="R76" s="90">
        <f t="shared" si="30"/>
        <v>0</v>
      </c>
      <c r="S76" s="90">
        <f t="shared" si="30"/>
        <v>0</v>
      </c>
      <c r="T76" s="90">
        <f t="shared" si="30"/>
        <v>0</v>
      </c>
      <c r="U76" s="90">
        <f t="shared" si="30"/>
        <v>0</v>
      </c>
      <c r="V76" s="90">
        <f t="shared" si="30"/>
        <v>0</v>
      </c>
      <c r="W76" s="90">
        <f t="shared" si="30"/>
        <v>0</v>
      </c>
      <c r="X76" s="90">
        <f t="shared" si="30"/>
        <v>0</v>
      </c>
      <c r="Y76" s="90">
        <f t="shared" si="30"/>
        <v>0</v>
      </c>
      <c r="Z76" s="52"/>
      <c r="AA76" s="90">
        <f t="shared" si="23"/>
        <v>0</v>
      </c>
      <c r="AB76" s="101"/>
      <c r="AC76" s="101"/>
    </row>
    <row r="77" spans="2:29" s="53" customFormat="1" ht="24.9" customHeight="1">
      <c r="B77" s="318"/>
      <c r="C77" s="465" t="s">
        <v>59</v>
      </c>
      <c r="D77" s="376"/>
      <c r="E77" s="376"/>
      <c r="F77" s="376"/>
      <c r="G77" s="376"/>
      <c r="H77" s="376"/>
      <c r="I77" s="376"/>
      <c r="J77" s="376"/>
      <c r="K77" s="376"/>
      <c r="L77" s="376"/>
      <c r="M77" s="377"/>
      <c r="N77" s="268"/>
      <c r="O77" s="60"/>
      <c r="P77" s="90"/>
      <c r="Q77" s="87"/>
      <c r="R77" s="87"/>
      <c r="S77" s="87"/>
      <c r="T77" s="87"/>
      <c r="U77" s="87"/>
      <c r="V77" s="87"/>
      <c r="W77" s="87"/>
      <c r="X77" s="87"/>
      <c r="Y77" s="91"/>
      <c r="Z77" s="52"/>
      <c r="AA77" s="95"/>
      <c r="AB77" s="52"/>
      <c r="AC77" s="52"/>
    </row>
    <row r="78" spans="2:29" s="53" customFormat="1" ht="17.100000000000001" customHeight="1">
      <c r="B78" s="319"/>
      <c r="C78" s="470" t="s">
        <v>215</v>
      </c>
      <c r="D78" s="471"/>
      <c r="E78" s="471"/>
      <c r="F78" s="471"/>
      <c r="G78" s="471"/>
      <c r="H78" s="471"/>
      <c r="I78" s="471"/>
      <c r="J78" s="471"/>
      <c r="K78" s="471"/>
      <c r="L78" s="471"/>
      <c r="M78" s="469">
        <f>+SUM(D78:L78)</f>
        <v>0</v>
      </c>
      <c r="N78" s="472"/>
      <c r="O78" s="60"/>
      <c r="P78" s="90">
        <f t="shared" ref="P78:Y78" si="31">+D73-SUM(D78:D83)</f>
        <v>0</v>
      </c>
      <c r="Q78" s="90">
        <f t="shared" si="31"/>
        <v>0</v>
      </c>
      <c r="R78" s="90">
        <f t="shared" si="31"/>
        <v>0</v>
      </c>
      <c r="S78" s="90">
        <f t="shared" si="31"/>
        <v>0</v>
      </c>
      <c r="T78" s="90">
        <f t="shared" si="31"/>
        <v>0</v>
      </c>
      <c r="U78" s="90">
        <f t="shared" si="31"/>
        <v>0</v>
      </c>
      <c r="V78" s="90">
        <f t="shared" si="31"/>
        <v>0</v>
      </c>
      <c r="W78" s="90">
        <f t="shared" si="31"/>
        <v>0</v>
      </c>
      <c r="X78" s="90">
        <f t="shared" si="31"/>
        <v>0</v>
      </c>
      <c r="Y78" s="90">
        <f t="shared" si="31"/>
        <v>0</v>
      </c>
      <c r="Z78" s="52"/>
      <c r="AA78" s="90">
        <f>+M78-SUM(D78:L78)</f>
        <v>0</v>
      </c>
      <c r="AB78" s="52"/>
      <c r="AC78" s="52"/>
    </row>
    <row r="79" spans="2:29" s="53" customFormat="1" ht="17.100000000000001" customHeight="1">
      <c r="B79" s="319"/>
      <c r="C79" s="470" t="s">
        <v>216</v>
      </c>
      <c r="D79" s="471"/>
      <c r="E79" s="471"/>
      <c r="F79" s="471"/>
      <c r="G79" s="471"/>
      <c r="H79" s="471"/>
      <c r="I79" s="471"/>
      <c r="J79" s="471"/>
      <c r="K79" s="471"/>
      <c r="L79" s="471"/>
      <c r="M79" s="469">
        <f>+SUM(D79:L79)</f>
        <v>0</v>
      </c>
      <c r="N79" s="472"/>
      <c r="O79" s="60"/>
      <c r="P79" s="90"/>
      <c r="Q79" s="90"/>
      <c r="R79" s="90"/>
      <c r="S79" s="90"/>
      <c r="T79" s="90"/>
      <c r="U79" s="90"/>
      <c r="V79" s="90"/>
      <c r="W79" s="90"/>
      <c r="X79" s="90"/>
      <c r="Y79" s="90"/>
      <c r="Z79" s="52"/>
      <c r="AA79" s="90">
        <f>+M79-SUM(D79:L79)</f>
        <v>0</v>
      </c>
      <c r="AB79" s="52"/>
      <c r="AC79" s="52"/>
    </row>
    <row r="80" spans="2:29" s="53" customFormat="1" ht="16.5" customHeight="1">
      <c r="B80" s="319"/>
      <c r="C80" s="458" t="s">
        <v>184</v>
      </c>
      <c r="D80" s="376"/>
      <c r="E80" s="376"/>
      <c r="F80" s="376"/>
      <c r="G80" s="376"/>
      <c r="H80" s="376"/>
      <c r="I80" s="376"/>
      <c r="J80" s="376"/>
      <c r="K80" s="376"/>
      <c r="L80" s="376"/>
      <c r="M80" s="377">
        <f t="shared" si="3"/>
        <v>0</v>
      </c>
      <c r="N80" s="268"/>
      <c r="O80" s="60"/>
      <c r="P80" s="90"/>
      <c r="Q80" s="87"/>
      <c r="R80" s="87"/>
      <c r="S80" s="87"/>
      <c r="T80" s="87"/>
      <c r="U80" s="87"/>
      <c r="V80" s="87"/>
      <c r="W80" s="87"/>
      <c r="X80" s="87"/>
      <c r="Y80" s="91"/>
      <c r="Z80" s="52"/>
      <c r="AA80" s="89">
        <f t="shared" ref="AA80:AA83" si="32">+M80-SUM(D80:L80)</f>
        <v>0</v>
      </c>
      <c r="AB80" s="52"/>
      <c r="AC80" s="52"/>
    </row>
    <row r="81" spans="2:29" s="53" customFormat="1" ht="16.5" customHeight="1">
      <c r="B81" s="319"/>
      <c r="C81" s="458" t="s">
        <v>185</v>
      </c>
      <c r="D81" s="376"/>
      <c r="E81" s="376"/>
      <c r="F81" s="376"/>
      <c r="G81" s="376"/>
      <c r="H81" s="376"/>
      <c r="I81" s="376"/>
      <c r="J81" s="376"/>
      <c r="K81" s="376"/>
      <c r="L81" s="376"/>
      <c r="M81" s="377">
        <f t="shared" si="3"/>
        <v>0</v>
      </c>
      <c r="N81" s="268"/>
      <c r="O81" s="60"/>
      <c r="P81" s="90"/>
      <c r="Q81" s="87"/>
      <c r="R81" s="87"/>
      <c r="S81" s="87"/>
      <c r="T81" s="87"/>
      <c r="U81" s="87"/>
      <c r="V81" s="87"/>
      <c r="W81" s="87"/>
      <c r="X81" s="87"/>
      <c r="Y81" s="91"/>
      <c r="Z81" s="52"/>
      <c r="AA81" s="89">
        <f t="shared" si="32"/>
        <v>0</v>
      </c>
      <c r="AB81" s="52"/>
      <c r="AC81" s="52"/>
    </row>
    <row r="82" spans="2:29" s="53" customFormat="1" ht="16.5" customHeight="1">
      <c r="B82" s="319"/>
      <c r="C82" s="458" t="s">
        <v>186</v>
      </c>
      <c r="D82" s="376"/>
      <c r="E82" s="376"/>
      <c r="F82" s="376"/>
      <c r="G82" s="376"/>
      <c r="H82" s="376"/>
      <c r="I82" s="376"/>
      <c r="J82" s="376"/>
      <c r="K82" s="376"/>
      <c r="L82" s="376"/>
      <c r="M82" s="377">
        <f t="shared" si="3"/>
        <v>0</v>
      </c>
      <c r="N82" s="268"/>
      <c r="O82" s="60"/>
      <c r="P82" s="90"/>
      <c r="Q82" s="87"/>
      <c r="R82" s="87"/>
      <c r="S82" s="87"/>
      <c r="T82" s="87"/>
      <c r="U82" s="87"/>
      <c r="V82" s="87"/>
      <c r="W82" s="87"/>
      <c r="X82" s="87"/>
      <c r="Y82" s="91"/>
      <c r="Z82" s="52"/>
      <c r="AA82" s="89">
        <f t="shared" si="32"/>
        <v>0</v>
      </c>
      <c r="AB82" s="52"/>
      <c r="AC82" s="52"/>
    </row>
    <row r="83" spans="2:29" s="53" customFormat="1" ht="17.100000000000001" customHeight="1">
      <c r="B83" s="318"/>
      <c r="C83" s="458" t="s">
        <v>183</v>
      </c>
      <c r="D83" s="376"/>
      <c r="E83" s="376"/>
      <c r="F83" s="376"/>
      <c r="G83" s="376"/>
      <c r="H83" s="376"/>
      <c r="I83" s="376"/>
      <c r="J83" s="376"/>
      <c r="K83" s="376"/>
      <c r="L83" s="376"/>
      <c r="M83" s="377">
        <f t="shared" si="3"/>
        <v>0</v>
      </c>
      <c r="N83" s="268"/>
      <c r="O83" s="60"/>
      <c r="P83" s="90"/>
      <c r="Q83" s="87"/>
      <c r="R83" s="87"/>
      <c r="S83" s="87"/>
      <c r="T83" s="87"/>
      <c r="U83" s="87"/>
      <c r="V83" s="87"/>
      <c r="W83" s="87"/>
      <c r="X83" s="87"/>
      <c r="Y83" s="91"/>
      <c r="Z83" s="52"/>
      <c r="AA83" s="89">
        <f t="shared" si="32"/>
        <v>0</v>
      </c>
      <c r="AB83" s="52"/>
      <c r="AC83" s="52"/>
    </row>
    <row r="84" spans="2:29" s="57" customFormat="1" ht="30" customHeight="1">
      <c r="B84" s="323"/>
      <c r="C84" s="185" t="s">
        <v>104</v>
      </c>
      <c r="D84" s="382"/>
      <c r="E84" s="382"/>
      <c r="F84" s="382"/>
      <c r="G84" s="382"/>
      <c r="H84" s="382"/>
      <c r="I84" s="382"/>
      <c r="J84" s="382"/>
      <c r="K84" s="382"/>
      <c r="L84" s="382"/>
      <c r="M84" s="387"/>
      <c r="N84" s="273"/>
      <c r="O84" s="66"/>
      <c r="P84" s="92"/>
      <c r="Q84" s="88"/>
      <c r="R84" s="88"/>
      <c r="S84" s="88"/>
      <c r="T84" s="88"/>
      <c r="U84" s="88"/>
      <c r="V84" s="88"/>
      <c r="W84" s="88"/>
      <c r="X84" s="88"/>
      <c r="Y84" s="93"/>
      <c r="Z84" s="56"/>
      <c r="AA84" s="96"/>
      <c r="AB84" s="56"/>
      <c r="AC84" s="56"/>
    </row>
    <row r="85" spans="2:29" s="53" customFormat="1" ht="17.100000000000001" customHeight="1">
      <c r="B85" s="318"/>
      <c r="C85" s="182" t="s">
        <v>10</v>
      </c>
      <c r="D85" s="376"/>
      <c r="E85" s="376"/>
      <c r="F85" s="376"/>
      <c r="G85" s="376"/>
      <c r="H85" s="376"/>
      <c r="I85" s="376"/>
      <c r="J85" s="376"/>
      <c r="K85" s="376"/>
      <c r="L85" s="376"/>
      <c r="M85" s="377">
        <f t="shared" si="3"/>
        <v>0</v>
      </c>
      <c r="N85" s="268"/>
      <c r="O85" s="60"/>
      <c r="P85" s="90">
        <f t="shared" ref="P85:Y85" si="33">+D85-SUM(D86:D87)</f>
        <v>0</v>
      </c>
      <c r="Q85" s="90">
        <f t="shared" si="33"/>
        <v>0</v>
      </c>
      <c r="R85" s="90">
        <f t="shared" si="33"/>
        <v>0</v>
      </c>
      <c r="S85" s="90">
        <f t="shared" si="33"/>
        <v>0</v>
      </c>
      <c r="T85" s="90">
        <f t="shared" si="33"/>
        <v>0</v>
      </c>
      <c r="U85" s="90">
        <f t="shared" si="33"/>
        <v>0</v>
      </c>
      <c r="V85" s="90">
        <f t="shared" si="33"/>
        <v>0</v>
      </c>
      <c r="W85" s="90">
        <f t="shared" si="33"/>
        <v>0</v>
      </c>
      <c r="X85" s="90">
        <f t="shared" si="33"/>
        <v>0</v>
      </c>
      <c r="Y85" s="90">
        <f t="shared" si="33"/>
        <v>0</v>
      </c>
      <c r="Z85" s="52"/>
      <c r="AA85" s="90">
        <f t="shared" ref="AA85:AA103" si="34">+M85-SUM(D85:L85)</f>
        <v>0</v>
      </c>
      <c r="AB85" s="52"/>
      <c r="AC85" s="52"/>
    </row>
    <row r="86" spans="2:29" s="53" customFormat="1" ht="17.100000000000001" customHeight="1">
      <c r="B86" s="319"/>
      <c r="C86" s="184" t="s">
        <v>52</v>
      </c>
      <c r="D86" s="376"/>
      <c r="E86" s="376"/>
      <c r="F86" s="376"/>
      <c r="G86" s="376"/>
      <c r="H86" s="376"/>
      <c r="I86" s="376"/>
      <c r="J86" s="376"/>
      <c r="K86" s="376"/>
      <c r="L86" s="376"/>
      <c r="M86" s="377">
        <f t="shared" si="3"/>
        <v>0</v>
      </c>
      <c r="N86" s="268"/>
      <c r="O86" s="60"/>
      <c r="P86" s="90"/>
      <c r="Q86" s="87"/>
      <c r="R86" s="87"/>
      <c r="S86" s="87"/>
      <c r="T86" s="87"/>
      <c r="U86" s="87"/>
      <c r="V86" s="87"/>
      <c r="W86" s="87"/>
      <c r="X86" s="87"/>
      <c r="Y86" s="91"/>
      <c r="Z86" s="52"/>
      <c r="AA86" s="90">
        <f t="shared" si="34"/>
        <v>0</v>
      </c>
      <c r="AB86" s="52"/>
      <c r="AC86" s="52"/>
    </row>
    <row r="87" spans="2:29" s="53" customFormat="1" ht="17.100000000000001" customHeight="1">
      <c r="B87" s="319"/>
      <c r="C87" s="184" t="s">
        <v>53</v>
      </c>
      <c r="D87" s="376"/>
      <c r="E87" s="376"/>
      <c r="F87" s="376"/>
      <c r="G87" s="376"/>
      <c r="H87" s="376"/>
      <c r="I87" s="376"/>
      <c r="J87" s="376"/>
      <c r="K87" s="376"/>
      <c r="L87" s="376"/>
      <c r="M87" s="377">
        <f t="shared" si="3"/>
        <v>0</v>
      </c>
      <c r="N87" s="268"/>
      <c r="O87" s="60"/>
      <c r="P87" s="90"/>
      <c r="Q87" s="87"/>
      <c r="R87" s="87"/>
      <c r="S87" s="87"/>
      <c r="T87" s="87"/>
      <c r="U87" s="87"/>
      <c r="V87" s="87"/>
      <c r="W87" s="87"/>
      <c r="X87" s="87"/>
      <c r="Y87" s="91"/>
      <c r="Z87" s="52"/>
      <c r="AA87" s="90">
        <f t="shared" si="34"/>
        <v>0</v>
      </c>
      <c r="AB87" s="52"/>
      <c r="AC87" s="52"/>
    </row>
    <row r="88" spans="2:29" s="53" customFormat="1" ht="30" customHeight="1">
      <c r="B88" s="318"/>
      <c r="C88" s="182" t="s">
        <v>11</v>
      </c>
      <c r="D88" s="376"/>
      <c r="E88" s="376"/>
      <c r="F88" s="376"/>
      <c r="G88" s="376"/>
      <c r="H88" s="376"/>
      <c r="I88" s="376"/>
      <c r="J88" s="376"/>
      <c r="K88" s="376"/>
      <c r="L88" s="376"/>
      <c r="M88" s="377">
        <f t="shared" ref="M88:M126" si="35">+SUM(D88:L88)</f>
        <v>0</v>
      </c>
      <c r="N88" s="268"/>
      <c r="O88" s="60"/>
      <c r="P88" s="90">
        <f t="shared" ref="P88:Y88" si="36">+D88-SUM(D89:D90)</f>
        <v>0</v>
      </c>
      <c r="Q88" s="90">
        <f t="shared" si="36"/>
        <v>0</v>
      </c>
      <c r="R88" s="90">
        <f t="shared" si="36"/>
        <v>0</v>
      </c>
      <c r="S88" s="90">
        <f t="shared" si="36"/>
        <v>0</v>
      </c>
      <c r="T88" s="90">
        <f t="shared" si="36"/>
        <v>0</v>
      </c>
      <c r="U88" s="90">
        <f t="shared" si="36"/>
        <v>0</v>
      </c>
      <c r="V88" s="90">
        <f t="shared" si="36"/>
        <v>0</v>
      </c>
      <c r="W88" s="90">
        <f t="shared" si="36"/>
        <v>0</v>
      </c>
      <c r="X88" s="90">
        <f t="shared" si="36"/>
        <v>0</v>
      </c>
      <c r="Y88" s="90">
        <f t="shared" si="36"/>
        <v>0</v>
      </c>
      <c r="Z88" s="52"/>
      <c r="AA88" s="90">
        <f t="shared" si="34"/>
        <v>0</v>
      </c>
      <c r="AB88" s="52"/>
      <c r="AC88" s="52"/>
    </row>
    <row r="89" spans="2:29" s="53" customFormat="1" ht="17.100000000000001" customHeight="1">
      <c r="B89" s="318"/>
      <c r="C89" s="184" t="s">
        <v>52</v>
      </c>
      <c r="D89" s="376"/>
      <c r="E89" s="376"/>
      <c r="F89" s="376"/>
      <c r="G89" s="376"/>
      <c r="H89" s="376"/>
      <c r="I89" s="376"/>
      <c r="J89" s="376"/>
      <c r="K89" s="376"/>
      <c r="L89" s="376"/>
      <c r="M89" s="377">
        <f t="shared" si="35"/>
        <v>0</v>
      </c>
      <c r="N89" s="268"/>
      <c r="O89" s="60"/>
      <c r="P89" s="90"/>
      <c r="Q89" s="87"/>
      <c r="R89" s="87"/>
      <c r="S89" s="87"/>
      <c r="T89" s="87"/>
      <c r="U89" s="87"/>
      <c r="V89" s="87"/>
      <c r="W89" s="87"/>
      <c r="X89" s="87"/>
      <c r="Y89" s="91"/>
      <c r="Z89" s="52"/>
      <c r="AA89" s="90">
        <f t="shared" si="34"/>
        <v>0</v>
      </c>
      <c r="AB89" s="52"/>
      <c r="AC89" s="52"/>
    </row>
    <row r="90" spans="2:29" s="53" customFormat="1" ht="17.100000000000001" customHeight="1">
      <c r="B90" s="318"/>
      <c r="C90" s="184" t="s">
        <v>53</v>
      </c>
      <c r="D90" s="376"/>
      <c r="E90" s="376"/>
      <c r="F90" s="376"/>
      <c r="G90" s="376"/>
      <c r="H90" s="376"/>
      <c r="I90" s="376"/>
      <c r="J90" s="376"/>
      <c r="K90" s="376"/>
      <c r="L90" s="376"/>
      <c r="M90" s="377">
        <f t="shared" si="35"/>
        <v>0</v>
      </c>
      <c r="N90" s="268"/>
      <c r="O90" s="60"/>
      <c r="P90" s="90"/>
      <c r="Q90" s="87"/>
      <c r="R90" s="87"/>
      <c r="S90" s="87"/>
      <c r="T90" s="87"/>
      <c r="U90" s="87"/>
      <c r="V90" s="87"/>
      <c r="W90" s="87"/>
      <c r="X90" s="87"/>
      <c r="Y90" s="91"/>
      <c r="Z90" s="52"/>
      <c r="AA90" s="90">
        <f t="shared" si="34"/>
        <v>0</v>
      </c>
      <c r="AB90" s="52"/>
      <c r="AC90" s="52"/>
    </row>
    <row r="91" spans="2:29" s="57" customFormat="1" ht="30" customHeight="1">
      <c r="B91" s="320"/>
      <c r="C91" s="321" t="s">
        <v>88</v>
      </c>
      <c r="D91" s="380"/>
      <c r="E91" s="380"/>
      <c r="F91" s="380"/>
      <c r="G91" s="380"/>
      <c r="H91" s="380"/>
      <c r="I91" s="380"/>
      <c r="J91" s="380"/>
      <c r="K91" s="380"/>
      <c r="L91" s="380"/>
      <c r="M91" s="377">
        <f t="shared" si="35"/>
        <v>0</v>
      </c>
      <c r="N91" s="269"/>
      <c r="O91" s="108"/>
      <c r="P91" s="92">
        <f>+D88-SUM(D91:D96)</f>
        <v>0</v>
      </c>
      <c r="Q91" s="92">
        <f t="shared" ref="Q91:Y91" si="37">+E88-SUM(E91:E96)</f>
        <v>0</v>
      </c>
      <c r="R91" s="92">
        <f t="shared" si="37"/>
        <v>0</v>
      </c>
      <c r="S91" s="92">
        <f t="shared" si="37"/>
        <v>0</v>
      </c>
      <c r="T91" s="92">
        <f t="shared" si="37"/>
        <v>0</v>
      </c>
      <c r="U91" s="92">
        <f t="shared" si="37"/>
        <v>0</v>
      </c>
      <c r="V91" s="92">
        <f t="shared" si="37"/>
        <v>0</v>
      </c>
      <c r="W91" s="92">
        <f t="shared" si="37"/>
        <v>0</v>
      </c>
      <c r="X91" s="92">
        <f t="shared" si="37"/>
        <v>0</v>
      </c>
      <c r="Y91" s="92">
        <f t="shared" si="37"/>
        <v>0</v>
      </c>
      <c r="Z91" s="56"/>
      <c r="AA91" s="92">
        <f t="shared" si="34"/>
        <v>0</v>
      </c>
      <c r="AB91" s="56"/>
      <c r="AC91" s="56"/>
    </row>
    <row r="92" spans="2:29" s="53" customFormat="1" ht="17.100000000000001" customHeight="1">
      <c r="B92" s="319"/>
      <c r="C92" s="184" t="s">
        <v>64</v>
      </c>
      <c r="D92" s="376"/>
      <c r="E92" s="376"/>
      <c r="F92" s="376"/>
      <c r="G92" s="376"/>
      <c r="H92" s="376"/>
      <c r="I92" s="376"/>
      <c r="J92" s="376"/>
      <c r="K92" s="376"/>
      <c r="L92" s="376"/>
      <c r="M92" s="377">
        <f t="shared" si="35"/>
        <v>0</v>
      </c>
      <c r="N92" s="268"/>
      <c r="O92" s="60"/>
      <c r="P92" s="90"/>
      <c r="Q92" s="87"/>
      <c r="R92" s="87"/>
      <c r="S92" s="87"/>
      <c r="T92" s="87"/>
      <c r="U92" s="87"/>
      <c r="V92" s="87"/>
      <c r="W92" s="87"/>
      <c r="X92" s="87"/>
      <c r="Y92" s="91"/>
      <c r="Z92" s="52"/>
      <c r="AA92" s="90">
        <f t="shared" si="34"/>
        <v>0</v>
      </c>
      <c r="AB92" s="52"/>
      <c r="AC92" s="52"/>
    </row>
    <row r="93" spans="2:29" s="53" customFormat="1" ht="17.100000000000001" customHeight="1">
      <c r="B93" s="319"/>
      <c r="C93" s="184" t="s">
        <v>157</v>
      </c>
      <c r="D93" s="376"/>
      <c r="E93" s="376"/>
      <c r="F93" s="376"/>
      <c r="G93" s="376"/>
      <c r="H93" s="376"/>
      <c r="I93" s="376"/>
      <c r="J93" s="376"/>
      <c r="K93" s="376"/>
      <c r="L93" s="376"/>
      <c r="M93" s="377">
        <f t="shared" si="35"/>
        <v>0</v>
      </c>
      <c r="N93" s="268"/>
      <c r="O93" s="60"/>
      <c r="P93" s="90"/>
      <c r="Q93" s="87"/>
      <c r="R93" s="87"/>
      <c r="S93" s="87"/>
      <c r="T93" s="87"/>
      <c r="U93" s="87"/>
      <c r="V93" s="87"/>
      <c r="W93" s="87"/>
      <c r="X93" s="87"/>
      <c r="Y93" s="91"/>
      <c r="Z93" s="52"/>
      <c r="AA93" s="90">
        <f t="shared" si="34"/>
        <v>0</v>
      </c>
      <c r="AB93" s="52"/>
      <c r="AC93" s="52"/>
    </row>
    <row r="94" spans="2:29" s="53" customFormat="1" ht="17.100000000000001" customHeight="1">
      <c r="B94" s="319"/>
      <c r="C94" s="184" t="s">
        <v>89</v>
      </c>
      <c r="D94" s="376"/>
      <c r="E94" s="376"/>
      <c r="F94" s="376"/>
      <c r="G94" s="376"/>
      <c r="H94" s="376"/>
      <c r="I94" s="376"/>
      <c r="J94" s="376"/>
      <c r="K94" s="376"/>
      <c r="L94" s="376"/>
      <c r="M94" s="377">
        <f t="shared" si="35"/>
        <v>0</v>
      </c>
      <c r="N94" s="268"/>
      <c r="O94" s="60"/>
      <c r="P94" s="90"/>
      <c r="Q94" s="87"/>
      <c r="R94" s="87"/>
      <c r="S94" s="87"/>
      <c r="T94" s="87"/>
      <c r="U94" s="87"/>
      <c r="V94" s="87"/>
      <c r="W94" s="87"/>
      <c r="X94" s="87"/>
      <c r="Y94" s="91"/>
      <c r="Z94" s="52"/>
      <c r="AA94" s="90">
        <f t="shared" si="34"/>
        <v>0</v>
      </c>
      <c r="AB94" s="52"/>
      <c r="AC94" s="52"/>
    </row>
    <row r="95" spans="2:29" s="53" customFormat="1" ht="17.100000000000001" customHeight="1">
      <c r="B95" s="319"/>
      <c r="C95" s="424" t="s">
        <v>45</v>
      </c>
      <c r="D95" s="376"/>
      <c r="E95" s="376"/>
      <c r="F95" s="376"/>
      <c r="G95" s="376"/>
      <c r="H95" s="376"/>
      <c r="I95" s="376"/>
      <c r="J95" s="376"/>
      <c r="K95" s="376"/>
      <c r="L95" s="376"/>
      <c r="M95" s="377">
        <f t="shared" si="35"/>
        <v>0</v>
      </c>
      <c r="N95" s="268"/>
      <c r="O95" s="60"/>
      <c r="P95" s="90"/>
      <c r="Q95" s="87"/>
      <c r="R95" s="87"/>
      <c r="S95" s="87"/>
      <c r="T95" s="87"/>
      <c r="U95" s="87"/>
      <c r="V95" s="87"/>
      <c r="W95" s="87"/>
      <c r="X95" s="87"/>
      <c r="Y95" s="91"/>
      <c r="Z95" s="52"/>
      <c r="AA95" s="90">
        <f t="shared" si="34"/>
        <v>0</v>
      </c>
      <c r="AB95" s="52"/>
      <c r="AC95" s="52"/>
    </row>
    <row r="96" spans="2:29" s="53" customFormat="1" ht="17.100000000000001" customHeight="1">
      <c r="B96" s="319"/>
      <c r="C96" s="424" t="s">
        <v>124</v>
      </c>
      <c r="D96" s="376"/>
      <c r="E96" s="376"/>
      <c r="F96" s="376"/>
      <c r="G96" s="376"/>
      <c r="H96" s="376"/>
      <c r="I96" s="376"/>
      <c r="J96" s="376"/>
      <c r="K96" s="376"/>
      <c r="L96" s="376"/>
      <c r="M96" s="377">
        <f t="shared" si="35"/>
        <v>0</v>
      </c>
      <c r="N96" s="268"/>
      <c r="O96" s="60"/>
      <c r="P96" s="90"/>
      <c r="Q96" s="87"/>
      <c r="R96" s="87"/>
      <c r="S96" s="87"/>
      <c r="T96" s="87"/>
      <c r="U96" s="87"/>
      <c r="V96" s="87"/>
      <c r="W96" s="87"/>
      <c r="X96" s="87"/>
      <c r="Y96" s="91"/>
      <c r="Z96" s="52"/>
      <c r="AA96" s="90">
        <f t="shared" si="34"/>
        <v>0</v>
      </c>
      <c r="AB96" s="52"/>
      <c r="AC96" s="52"/>
    </row>
    <row r="97" spans="2:29" s="57" customFormat="1" ht="24.9" customHeight="1">
      <c r="B97" s="320"/>
      <c r="C97" s="183" t="s">
        <v>12</v>
      </c>
      <c r="D97" s="380"/>
      <c r="E97" s="380"/>
      <c r="F97" s="380"/>
      <c r="G97" s="380"/>
      <c r="H97" s="380"/>
      <c r="I97" s="380"/>
      <c r="J97" s="380"/>
      <c r="K97" s="380"/>
      <c r="L97" s="380"/>
      <c r="M97" s="378">
        <f t="shared" si="35"/>
        <v>0</v>
      </c>
      <c r="N97" s="269"/>
      <c r="O97" s="108"/>
      <c r="P97" s="92">
        <f t="shared" ref="P97:Y97" si="38">+D97-SUM(D98:D99)</f>
        <v>0</v>
      </c>
      <c r="Q97" s="92">
        <f t="shared" si="38"/>
        <v>0</v>
      </c>
      <c r="R97" s="92">
        <f t="shared" si="38"/>
        <v>0</v>
      </c>
      <c r="S97" s="92">
        <f t="shared" si="38"/>
        <v>0</v>
      </c>
      <c r="T97" s="92">
        <f t="shared" si="38"/>
        <v>0</v>
      </c>
      <c r="U97" s="92">
        <f t="shared" si="38"/>
        <v>0</v>
      </c>
      <c r="V97" s="92">
        <f t="shared" si="38"/>
        <v>0</v>
      </c>
      <c r="W97" s="92">
        <f t="shared" si="38"/>
        <v>0</v>
      </c>
      <c r="X97" s="92">
        <f t="shared" si="38"/>
        <v>0</v>
      </c>
      <c r="Y97" s="92">
        <f t="shared" si="38"/>
        <v>0</v>
      </c>
      <c r="Z97" s="56"/>
      <c r="AA97" s="92">
        <f t="shared" si="34"/>
        <v>0</v>
      </c>
      <c r="AB97" s="56"/>
      <c r="AC97" s="56"/>
    </row>
    <row r="98" spans="2:29" s="102" customFormat="1" ht="17.100000000000001" customHeight="1">
      <c r="B98" s="253"/>
      <c r="C98" s="184" t="s">
        <v>52</v>
      </c>
      <c r="D98" s="379"/>
      <c r="E98" s="379"/>
      <c r="F98" s="379"/>
      <c r="G98" s="379"/>
      <c r="H98" s="379"/>
      <c r="I98" s="379"/>
      <c r="J98" s="379"/>
      <c r="K98" s="379"/>
      <c r="L98" s="379"/>
      <c r="M98" s="377">
        <f t="shared" si="35"/>
        <v>0</v>
      </c>
      <c r="N98" s="270"/>
      <c r="O98" s="99"/>
      <c r="P98" s="90"/>
      <c r="Q98" s="87"/>
      <c r="R98" s="87"/>
      <c r="S98" s="87"/>
      <c r="T98" s="87"/>
      <c r="U98" s="87"/>
      <c r="V98" s="87"/>
      <c r="W98" s="87"/>
      <c r="X98" s="87"/>
      <c r="Y98" s="91"/>
      <c r="Z98" s="52"/>
      <c r="AA98" s="90">
        <f t="shared" si="34"/>
        <v>0</v>
      </c>
      <c r="AB98" s="101"/>
      <c r="AC98" s="101"/>
    </row>
    <row r="99" spans="2:29" s="53" customFormat="1" ht="17.100000000000001" customHeight="1">
      <c r="B99" s="319"/>
      <c r="C99" s="458" t="s">
        <v>53</v>
      </c>
      <c r="D99" s="376"/>
      <c r="E99" s="376"/>
      <c r="F99" s="376"/>
      <c r="G99" s="376"/>
      <c r="H99" s="376"/>
      <c r="I99" s="376"/>
      <c r="J99" s="376"/>
      <c r="K99" s="376"/>
      <c r="L99" s="376"/>
      <c r="M99" s="377">
        <f t="shared" si="35"/>
        <v>0</v>
      </c>
      <c r="N99" s="268"/>
      <c r="O99" s="60"/>
      <c r="P99" s="90"/>
      <c r="Q99" s="90"/>
      <c r="R99" s="90"/>
      <c r="S99" s="90"/>
      <c r="T99" s="90"/>
      <c r="U99" s="90"/>
      <c r="V99" s="90"/>
      <c r="W99" s="90"/>
      <c r="X99" s="90"/>
      <c r="Y99" s="90"/>
      <c r="Z99" s="52"/>
      <c r="AA99" s="90">
        <f t="shared" si="34"/>
        <v>0</v>
      </c>
      <c r="AB99" s="52"/>
      <c r="AC99" s="52"/>
    </row>
    <row r="100" spans="2:29" s="57" customFormat="1" ht="30" customHeight="1">
      <c r="B100" s="322"/>
      <c r="C100" s="461" t="s">
        <v>41</v>
      </c>
      <c r="D100" s="381">
        <f t="shared" ref="D100:L100" si="39">+SUM(D97,D88,D85)</f>
        <v>0</v>
      </c>
      <c r="E100" s="381">
        <f t="shared" si="39"/>
        <v>0</v>
      </c>
      <c r="F100" s="381">
        <f t="shared" si="39"/>
        <v>0</v>
      </c>
      <c r="G100" s="381">
        <f t="shared" si="39"/>
        <v>0</v>
      </c>
      <c r="H100" s="381">
        <f t="shared" si="39"/>
        <v>0</v>
      </c>
      <c r="I100" s="381">
        <f t="shared" si="39"/>
        <v>0</v>
      </c>
      <c r="J100" s="381">
        <f t="shared" si="39"/>
        <v>0</v>
      </c>
      <c r="K100" s="381">
        <f t="shared" si="39"/>
        <v>0</v>
      </c>
      <c r="L100" s="381">
        <f t="shared" si="39"/>
        <v>0</v>
      </c>
      <c r="M100" s="378">
        <f t="shared" si="35"/>
        <v>0</v>
      </c>
      <c r="N100" s="269"/>
      <c r="O100" s="108"/>
      <c r="P100" s="92">
        <f t="shared" ref="P100:Y100" si="40">+D100-D85-D88-D97</f>
        <v>0</v>
      </c>
      <c r="Q100" s="92">
        <f t="shared" si="40"/>
        <v>0</v>
      </c>
      <c r="R100" s="92">
        <f t="shared" si="40"/>
        <v>0</v>
      </c>
      <c r="S100" s="92">
        <f t="shared" si="40"/>
        <v>0</v>
      </c>
      <c r="T100" s="92">
        <f t="shared" si="40"/>
        <v>0</v>
      </c>
      <c r="U100" s="92">
        <f t="shared" si="40"/>
        <v>0</v>
      </c>
      <c r="V100" s="92">
        <f t="shared" si="40"/>
        <v>0</v>
      </c>
      <c r="W100" s="92">
        <f t="shared" si="40"/>
        <v>0</v>
      </c>
      <c r="X100" s="92">
        <f t="shared" si="40"/>
        <v>0</v>
      </c>
      <c r="Y100" s="92">
        <f t="shared" si="40"/>
        <v>0</v>
      </c>
      <c r="Z100" s="56"/>
      <c r="AA100" s="92">
        <f t="shared" si="34"/>
        <v>0</v>
      </c>
      <c r="AB100" s="56"/>
      <c r="AC100" s="56"/>
    </row>
    <row r="101" spans="2:29" s="102" customFormat="1" ht="17.100000000000001" customHeight="1">
      <c r="B101" s="253"/>
      <c r="C101" s="462" t="s">
        <v>196</v>
      </c>
      <c r="D101" s="261"/>
      <c r="E101" s="261"/>
      <c r="F101" s="261"/>
      <c r="G101" s="261"/>
      <c r="H101" s="261"/>
      <c r="I101" s="261"/>
      <c r="J101" s="261"/>
      <c r="K101" s="261"/>
      <c r="L101" s="261"/>
      <c r="M101" s="271">
        <f t="shared" si="35"/>
        <v>0</v>
      </c>
      <c r="N101" s="270"/>
      <c r="O101" s="99"/>
      <c r="P101" s="90">
        <f t="shared" ref="P101:Y101" si="41">+IF((D101+D102&gt;D100),111,0)</f>
        <v>0</v>
      </c>
      <c r="Q101" s="90">
        <f t="shared" si="41"/>
        <v>0</v>
      </c>
      <c r="R101" s="90">
        <f t="shared" si="41"/>
        <v>0</v>
      </c>
      <c r="S101" s="90">
        <f t="shared" si="41"/>
        <v>0</v>
      </c>
      <c r="T101" s="90">
        <f t="shared" si="41"/>
        <v>0</v>
      </c>
      <c r="U101" s="90">
        <f t="shared" si="41"/>
        <v>0</v>
      </c>
      <c r="V101" s="90">
        <f t="shared" si="41"/>
        <v>0</v>
      </c>
      <c r="W101" s="90">
        <f t="shared" si="41"/>
        <v>0</v>
      </c>
      <c r="X101" s="90">
        <f t="shared" si="41"/>
        <v>0</v>
      </c>
      <c r="Y101" s="90">
        <f t="shared" si="41"/>
        <v>0</v>
      </c>
      <c r="Z101" s="52"/>
      <c r="AA101" s="90">
        <f t="shared" si="34"/>
        <v>0</v>
      </c>
      <c r="AB101" s="101"/>
      <c r="AC101" s="101"/>
    </row>
    <row r="102" spans="2:29" s="102" customFormat="1" ht="17.100000000000001" customHeight="1">
      <c r="B102" s="253"/>
      <c r="C102" s="462" t="s">
        <v>197</v>
      </c>
      <c r="D102" s="261"/>
      <c r="E102" s="261"/>
      <c r="F102" s="261"/>
      <c r="G102" s="261"/>
      <c r="H102" s="261"/>
      <c r="I102" s="261"/>
      <c r="J102" s="261"/>
      <c r="K102" s="261"/>
      <c r="L102" s="261"/>
      <c r="M102" s="271">
        <f t="shared" si="35"/>
        <v>0</v>
      </c>
      <c r="N102" s="270"/>
      <c r="O102" s="99"/>
      <c r="P102" s="90"/>
      <c r="Q102" s="90"/>
      <c r="R102" s="90"/>
      <c r="S102" s="90"/>
      <c r="T102" s="90"/>
      <c r="U102" s="90"/>
      <c r="V102" s="90"/>
      <c r="W102" s="90"/>
      <c r="X102" s="90"/>
      <c r="Y102" s="90"/>
      <c r="Z102" s="52"/>
      <c r="AA102" s="90">
        <f t="shared" si="34"/>
        <v>0</v>
      </c>
      <c r="AB102" s="101"/>
      <c r="AC102" s="101"/>
    </row>
    <row r="103" spans="2:29" s="102" customFormat="1" ht="17.100000000000001" customHeight="1">
      <c r="B103" s="254"/>
      <c r="C103" s="255" t="s">
        <v>136</v>
      </c>
      <c r="D103" s="263"/>
      <c r="E103" s="263"/>
      <c r="F103" s="263"/>
      <c r="G103" s="263"/>
      <c r="H103" s="263"/>
      <c r="I103" s="263"/>
      <c r="J103" s="263"/>
      <c r="K103" s="263"/>
      <c r="L103" s="263"/>
      <c r="M103" s="271">
        <f t="shared" si="35"/>
        <v>0</v>
      </c>
      <c r="N103" s="270"/>
      <c r="O103" s="99"/>
      <c r="P103" s="90">
        <f t="shared" ref="P103:Y103" si="42">+IF((D103&gt;D100),111,0)</f>
        <v>0</v>
      </c>
      <c r="Q103" s="90">
        <f t="shared" si="42"/>
        <v>0</v>
      </c>
      <c r="R103" s="90">
        <f t="shared" si="42"/>
        <v>0</v>
      </c>
      <c r="S103" s="90">
        <f t="shared" si="42"/>
        <v>0</v>
      </c>
      <c r="T103" s="90">
        <f t="shared" si="42"/>
        <v>0</v>
      </c>
      <c r="U103" s="90">
        <f t="shared" si="42"/>
        <v>0</v>
      </c>
      <c r="V103" s="90">
        <f t="shared" si="42"/>
        <v>0</v>
      </c>
      <c r="W103" s="90">
        <f t="shared" si="42"/>
        <v>0</v>
      </c>
      <c r="X103" s="90">
        <f t="shared" si="42"/>
        <v>0</v>
      </c>
      <c r="Y103" s="90">
        <f t="shared" si="42"/>
        <v>0</v>
      </c>
      <c r="Z103" s="52"/>
      <c r="AA103" s="90">
        <f t="shared" si="34"/>
        <v>0</v>
      </c>
      <c r="AB103" s="101"/>
      <c r="AC103" s="101"/>
    </row>
    <row r="104" spans="2:29" s="57" customFormat="1" ht="24.9" customHeight="1">
      <c r="B104" s="323"/>
      <c r="C104" s="464" t="s">
        <v>182</v>
      </c>
      <c r="D104" s="382"/>
      <c r="E104" s="382"/>
      <c r="F104" s="382"/>
      <c r="G104" s="382"/>
      <c r="H104" s="382"/>
      <c r="I104" s="382"/>
      <c r="J104" s="382"/>
      <c r="K104" s="382"/>
      <c r="L104" s="382"/>
      <c r="M104" s="387"/>
      <c r="N104" s="273"/>
      <c r="O104" s="66"/>
      <c r="P104" s="92"/>
      <c r="Q104" s="88"/>
      <c r="R104" s="88"/>
      <c r="S104" s="88"/>
      <c r="T104" s="88"/>
      <c r="U104" s="88"/>
      <c r="V104" s="88"/>
      <c r="W104" s="88"/>
      <c r="X104" s="88"/>
      <c r="Y104" s="93"/>
      <c r="Z104" s="56"/>
      <c r="AA104" s="96"/>
      <c r="AB104" s="56"/>
      <c r="AC104" s="56"/>
    </row>
    <row r="105" spans="2:29" s="53" customFormat="1" ht="17.100000000000001" customHeight="1">
      <c r="B105" s="318"/>
      <c r="C105" s="457" t="s">
        <v>10</v>
      </c>
      <c r="D105" s="376"/>
      <c r="E105" s="376"/>
      <c r="F105" s="376"/>
      <c r="G105" s="376"/>
      <c r="H105" s="376"/>
      <c r="I105" s="376"/>
      <c r="J105" s="376"/>
      <c r="K105" s="376"/>
      <c r="L105" s="376"/>
      <c r="M105" s="377">
        <f t="shared" si="35"/>
        <v>0</v>
      </c>
      <c r="N105" s="268"/>
      <c r="O105" s="60"/>
      <c r="P105" s="90">
        <f t="shared" ref="P105:Y105" si="43">+D105-SUM(D106:D107)</f>
        <v>0</v>
      </c>
      <c r="Q105" s="90">
        <f t="shared" si="43"/>
        <v>0</v>
      </c>
      <c r="R105" s="90">
        <f t="shared" si="43"/>
        <v>0</v>
      </c>
      <c r="S105" s="90">
        <f t="shared" si="43"/>
        <v>0</v>
      </c>
      <c r="T105" s="90">
        <f t="shared" si="43"/>
        <v>0</v>
      </c>
      <c r="U105" s="90">
        <f t="shared" si="43"/>
        <v>0</v>
      </c>
      <c r="V105" s="90">
        <f t="shared" si="43"/>
        <v>0</v>
      </c>
      <c r="W105" s="90">
        <f t="shared" si="43"/>
        <v>0</v>
      </c>
      <c r="X105" s="90">
        <f t="shared" si="43"/>
        <v>0</v>
      </c>
      <c r="Y105" s="90">
        <f t="shared" si="43"/>
        <v>0</v>
      </c>
      <c r="Z105" s="52"/>
      <c r="AA105" s="90">
        <f t="shared" ref="AA105:AA122" si="44">+M105-SUM(D105:L105)</f>
        <v>0</v>
      </c>
      <c r="AB105" s="52"/>
      <c r="AC105" s="52"/>
    </row>
    <row r="106" spans="2:29" s="53" customFormat="1" ht="17.100000000000001" customHeight="1">
      <c r="B106" s="319"/>
      <c r="C106" s="458" t="s">
        <v>52</v>
      </c>
      <c r="D106" s="376"/>
      <c r="E106" s="376"/>
      <c r="F106" s="376"/>
      <c r="G106" s="376"/>
      <c r="H106" s="376"/>
      <c r="I106" s="376"/>
      <c r="J106" s="376"/>
      <c r="K106" s="376"/>
      <c r="L106" s="376"/>
      <c r="M106" s="377">
        <f t="shared" si="35"/>
        <v>0</v>
      </c>
      <c r="N106" s="268"/>
      <c r="O106" s="60"/>
      <c r="P106" s="90"/>
      <c r="Q106" s="87"/>
      <c r="R106" s="87"/>
      <c r="S106" s="87"/>
      <c r="T106" s="87"/>
      <c r="U106" s="87"/>
      <c r="V106" s="87"/>
      <c r="W106" s="87"/>
      <c r="X106" s="87"/>
      <c r="Y106" s="91"/>
      <c r="Z106" s="52"/>
      <c r="AA106" s="90">
        <f t="shared" si="44"/>
        <v>0</v>
      </c>
      <c r="AB106" s="52"/>
      <c r="AC106" s="52"/>
    </row>
    <row r="107" spans="2:29" s="53" customFormat="1" ht="17.100000000000001" customHeight="1">
      <c r="B107" s="319"/>
      <c r="C107" s="458" t="s">
        <v>53</v>
      </c>
      <c r="D107" s="376"/>
      <c r="E107" s="376"/>
      <c r="F107" s="376"/>
      <c r="G107" s="376"/>
      <c r="H107" s="376"/>
      <c r="I107" s="376"/>
      <c r="J107" s="376"/>
      <c r="K107" s="376"/>
      <c r="L107" s="376"/>
      <c r="M107" s="377">
        <f t="shared" si="35"/>
        <v>0</v>
      </c>
      <c r="N107" s="268"/>
      <c r="O107" s="60"/>
      <c r="P107" s="90"/>
      <c r="Q107" s="87"/>
      <c r="R107" s="87"/>
      <c r="S107" s="87"/>
      <c r="T107" s="87"/>
      <c r="U107" s="87"/>
      <c r="V107" s="87"/>
      <c r="W107" s="87"/>
      <c r="X107" s="87"/>
      <c r="Y107" s="91"/>
      <c r="Z107" s="52"/>
      <c r="AA107" s="90">
        <f t="shared" si="44"/>
        <v>0</v>
      </c>
      <c r="AB107" s="52"/>
      <c r="AC107" s="52"/>
    </row>
    <row r="108" spans="2:29" s="53" customFormat="1" ht="30" customHeight="1">
      <c r="B108" s="318"/>
      <c r="C108" s="457" t="s">
        <v>11</v>
      </c>
      <c r="D108" s="376"/>
      <c r="E108" s="376"/>
      <c r="F108" s="376"/>
      <c r="G108" s="376"/>
      <c r="H108" s="376"/>
      <c r="I108" s="376"/>
      <c r="J108" s="376"/>
      <c r="K108" s="376"/>
      <c r="L108" s="376"/>
      <c r="M108" s="377">
        <f t="shared" si="35"/>
        <v>0</v>
      </c>
      <c r="N108" s="268"/>
      <c r="O108" s="60"/>
      <c r="P108" s="90">
        <f t="shared" ref="P108:Y108" si="45">+D108-SUM(D109:D110)</f>
        <v>0</v>
      </c>
      <c r="Q108" s="90">
        <f t="shared" si="45"/>
        <v>0</v>
      </c>
      <c r="R108" s="90">
        <f t="shared" si="45"/>
        <v>0</v>
      </c>
      <c r="S108" s="90">
        <f t="shared" si="45"/>
        <v>0</v>
      </c>
      <c r="T108" s="90">
        <f t="shared" si="45"/>
        <v>0</v>
      </c>
      <c r="U108" s="90">
        <f t="shared" si="45"/>
        <v>0</v>
      </c>
      <c r="V108" s="90">
        <f t="shared" si="45"/>
        <v>0</v>
      </c>
      <c r="W108" s="90">
        <f t="shared" si="45"/>
        <v>0</v>
      </c>
      <c r="X108" s="90">
        <f t="shared" si="45"/>
        <v>0</v>
      </c>
      <c r="Y108" s="90">
        <f t="shared" si="45"/>
        <v>0</v>
      </c>
      <c r="Z108" s="52"/>
      <c r="AA108" s="90">
        <f t="shared" si="44"/>
        <v>0</v>
      </c>
      <c r="AB108" s="52"/>
      <c r="AC108" s="52"/>
    </row>
    <row r="109" spans="2:29" s="53" customFormat="1" ht="17.100000000000001" customHeight="1">
      <c r="B109" s="318"/>
      <c r="C109" s="458" t="s">
        <v>52</v>
      </c>
      <c r="D109" s="376"/>
      <c r="E109" s="376"/>
      <c r="F109" s="376"/>
      <c r="G109" s="376"/>
      <c r="H109" s="376"/>
      <c r="I109" s="376"/>
      <c r="J109" s="376"/>
      <c r="K109" s="376"/>
      <c r="L109" s="376"/>
      <c r="M109" s="377">
        <f t="shared" si="35"/>
        <v>0</v>
      </c>
      <c r="N109" s="268"/>
      <c r="O109" s="60"/>
      <c r="P109" s="90"/>
      <c r="Q109" s="87"/>
      <c r="R109" s="87"/>
      <c r="S109" s="87"/>
      <c r="T109" s="87"/>
      <c r="U109" s="87"/>
      <c r="V109" s="87"/>
      <c r="W109" s="87"/>
      <c r="X109" s="87"/>
      <c r="Y109" s="91"/>
      <c r="Z109" s="52"/>
      <c r="AA109" s="90">
        <f t="shared" si="44"/>
        <v>0</v>
      </c>
      <c r="AB109" s="52"/>
      <c r="AC109" s="52"/>
    </row>
    <row r="110" spans="2:29" s="53" customFormat="1" ht="17.100000000000001" customHeight="1">
      <c r="B110" s="318"/>
      <c r="C110" s="458" t="s">
        <v>53</v>
      </c>
      <c r="D110" s="376"/>
      <c r="E110" s="376"/>
      <c r="F110" s="376"/>
      <c r="G110" s="376"/>
      <c r="H110" s="376"/>
      <c r="I110" s="376"/>
      <c r="J110" s="376"/>
      <c r="K110" s="376"/>
      <c r="L110" s="376"/>
      <c r="M110" s="377">
        <f t="shared" si="35"/>
        <v>0</v>
      </c>
      <c r="N110" s="268"/>
      <c r="O110" s="60"/>
      <c r="P110" s="90"/>
      <c r="Q110" s="87"/>
      <c r="R110" s="87"/>
      <c r="S110" s="87"/>
      <c r="T110" s="87"/>
      <c r="U110" s="87"/>
      <c r="V110" s="87"/>
      <c r="W110" s="87"/>
      <c r="X110" s="87"/>
      <c r="Y110" s="91"/>
      <c r="Z110" s="52"/>
      <c r="AA110" s="90">
        <f t="shared" si="44"/>
        <v>0</v>
      </c>
      <c r="AB110" s="52"/>
      <c r="AC110" s="52"/>
    </row>
    <row r="111" spans="2:29" s="57" customFormat="1" ht="30" customHeight="1">
      <c r="B111" s="320"/>
      <c r="C111" s="459" t="s">
        <v>88</v>
      </c>
      <c r="D111" s="380"/>
      <c r="E111" s="380"/>
      <c r="F111" s="380"/>
      <c r="G111" s="380"/>
      <c r="H111" s="380"/>
      <c r="I111" s="380"/>
      <c r="J111" s="380"/>
      <c r="K111" s="380"/>
      <c r="L111" s="380"/>
      <c r="M111" s="377">
        <f t="shared" si="35"/>
        <v>0</v>
      </c>
      <c r="N111" s="269"/>
      <c r="O111" s="108"/>
      <c r="P111" s="92">
        <f>+D108-SUM(D111:D116)</f>
        <v>0</v>
      </c>
      <c r="Q111" s="92">
        <f t="shared" ref="Q111:Y111" si="46">+E108-SUM(E111:E116)</f>
        <v>0</v>
      </c>
      <c r="R111" s="92">
        <f t="shared" si="46"/>
        <v>0</v>
      </c>
      <c r="S111" s="92">
        <f t="shared" si="46"/>
        <v>0</v>
      </c>
      <c r="T111" s="92">
        <f t="shared" si="46"/>
        <v>0</v>
      </c>
      <c r="U111" s="92">
        <f t="shared" si="46"/>
        <v>0</v>
      </c>
      <c r="V111" s="92">
        <f t="shared" si="46"/>
        <v>0</v>
      </c>
      <c r="W111" s="92">
        <f t="shared" si="46"/>
        <v>0</v>
      </c>
      <c r="X111" s="92">
        <f t="shared" si="46"/>
        <v>0</v>
      </c>
      <c r="Y111" s="92">
        <f t="shared" si="46"/>
        <v>0</v>
      </c>
      <c r="Z111" s="56"/>
      <c r="AA111" s="92">
        <f t="shared" si="44"/>
        <v>0</v>
      </c>
      <c r="AB111" s="56"/>
      <c r="AC111" s="56"/>
    </row>
    <row r="112" spans="2:29" s="53" customFormat="1" ht="17.100000000000001" customHeight="1">
      <c r="B112" s="319"/>
      <c r="C112" s="458" t="s">
        <v>64</v>
      </c>
      <c r="D112" s="376"/>
      <c r="E112" s="376"/>
      <c r="F112" s="376"/>
      <c r="G112" s="376"/>
      <c r="H112" s="376"/>
      <c r="I112" s="376"/>
      <c r="J112" s="376"/>
      <c r="K112" s="376"/>
      <c r="L112" s="376"/>
      <c r="M112" s="377">
        <f t="shared" si="35"/>
        <v>0</v>
      </c>
      <c r="N112" s="268"/>
      <c r="O112" s="60"/>
      <c r="P112" s="90"/>
      <c r="Q112" s="87"/>
      <c r="R112" s="87"/>
      <c r="S112" s="87"/>
      <c r="T112" s="87"/>
      <c r="U112" s="87"/>
      <c r="V112" s="87"/>
      <c r="W112" s="87"/>
      <c r="X112" s="87"/>
      <c r="Y112" s="91"/>
      <c r="Z112" s="52"/>
      <c r="AA112" s="90">
        <f t="shared" si="44"/>
        <v>0</v>
      </c>
      <c r="AB112" s="52"/>
      <c r="AC112" s="52"/>
    </row>
    <row r="113" spans="2:29" s="53" customFormat="1" ht="17.100000000000001" customHeight="1">
      <c r="B113" s="319"/>
      <c r="C113" s="458" t="s">
        <v>157</v>
      </c>
      <c r="D113" s="376"/>
      <c r="E113" s="376"/>
      <c r="F113" s="376"/>
      <c r="G113" s="376"/>
      <c r="H113" s="376"/>
      <c r="I113" s="376"/>
      <c r="J113" s="376"/>
      <c r="K113" s="376"/>
      <c r="L113" s="376"/>
      <c r="M113" s="377">
        <f t="shared" si="35"/>
        <v>0</v>
      </c>
      <c r="N113" s="268"/>
      <c r="O113" s="60"/>
      <c r="P113" s="90"/>
      <c r="Q113" s="87"/>
      <c r="R113" s="87"/>
      <c r="S113" s="87"/>
      <c r="T113" s="87"/>
      <c r="U113" s="87"/>
      <c r="V113" s="87"/>
      <c r="W113" s="87"/>
      <c r="X113" s="87"/>
      <c r="Y113" s="91"/>
      <c r="Z113" s="52"/>
      <c r="AA113" s="90">
        <f t="shared" si="44"/>
        <v>0</v>
      </c>
      <c r="AB113" s="52"/>
      <c r="AC113" s="52"/>
    </row>
    <row r="114" spans="2:29" s="53" customFormat="1" ht="17.100000000000001" customHeight="1">
      <c r="B114" s="319"/>
      <c r="C114" s="458" t="s">
        <v>89</v>
      </c>
      <c r="D114" s="376"/>
      <c r="E114" s="376"/>
      <c r="F114" s="376"/>
      <c r="G114" s="376"/>
      <c r="H114" s="376"/>
      <c r="I114" s="376"/>
      <c r="J114" s="376"/>
      <c r="K114" s="376"/>
      <c r="L114" s="376"/>
      <c r="M114" s="377">
        <f t="shared" si="35"/>
        <v>0</v>
      </c>
      <c r="N114" s="268"/>
      <c r="O114" s="60"/>
      <c r="P114" s="90"/>
      <c r="Q114" s="87"/>
      <c r="R114" s="87"/>
      <c r="S114" s="87"/>
      <c r="T114" s="87"/>
      <c r="U114" s="87"/>
      <c r="V114" s="87"/>
      <c r="W114" s="87"/>
      <c r="X114" s="87"/>
      <c r="Y114" s="91"/>
      <c r="Z114" s="52"/>
      <c r="AA114" s="90">
        <f t="shared" si="44"/>
        <v>0</v>
      </c>
      <c r="AB114" s="52"/>
      <c r="AC114" s="52"/>
    </row>
    <row r="115" spans="2:29" s="53" customFormat="1" ht="17.100000000000001" customHeight="1">
      <c r="B115" s="319"/>
      <c r="C115" s="460" t="s">
        <v>45</v>
      </c>
      <c r="D115" s="376"/>
      <c r="E115" s="376"/>
      <c r="F115" s="376"/>
      <c r="G115" s="376"/>
      <c r="H115" s="376"/>
      <c r="I115" s="376"/>
      <c r="J115" s="376"/>
      <c r="K115" s="376"/>
      <c r="L115" s="376"/>
      <c r="M115" s="377">
        <f t="shared" si="35"/>
        <v>0</v>
      </c>
      <c r="N115" s="268"/>
      <c r="O115" s="60"/>
      <c r="P115" s="90"/>
      <c r="Q115" s="87"/>
      <c r="R115" s="87"/>
      <c r="S115" s="87"/>
      <c r="T115" s="87"/>
      <c r="U115" s="87"/>
      <c r="V115" s="87"/>
      <c r="W115" s="87"/>
      <c r="X115" s="87"/>
      <c r="Y115" s="91"/>
      <c r="Z115" s="52"/>
      <c r="AA115" s="90">
        <f t="shared" si="44"/>
        <v>0</v>
      </c>
      <c r="AB115" s="52"/>
      <c r="AC115" s="52"/>
    </row>
    <row r="116" spans="2:29" s="53" customFormat="1" ht="17.100000000000001" customHeight="1">
      <c r="B116" s="319"/>
      <c r="C116" s="460" t="s">
        <v>124</v>
      </c>
      <c r="D116" s="376"/>
      <c r="E116" s="376"/>
      <c r="F116" s="376"/>
      <c r="G116" s="376"/>
      <c r="H116" s="376"/>
      <c r="I116" s="376"/>
      <c r="J116" s="376"/>
      <c r="K116" s="376"/>
      <c r="L116" s="376"/>
      <c r="M116" s="377">
        <f t="shared" si="35"/>
        <v>0</v>
      </c>
      <c r="N116" s="268"/>
      <c r="O116" s="60"/>
      <c r="P116" s="90"/>
      <c r="Q116" s="87"/>
      <c r="R116" s="87"/>
      <c r="S116" s="87"/>
      <c r="T116" s="87"/>
      <c r="U116" s="87"/>
      <c r="V116" s="87"/>
      <c r="W116" s="87"/>
      <c r="X116" s="87"/>
      <c r="Y116" s="91"/>
      <c r="Z116" s="52"/>
      <c r="AA116" s="90">
        <f t="shared" si="44"/>
        <v>0</v>
      </c>
      <c r="AB116" s="52"/>
      <c r="AC116" s="52"/>
    </row>
    <row r="117" spans="2:29" s="57" customFormat="1" ht="24.9" customHeight="1">
      <c r="B117" s="320"/>
      <c r="C117" s="461" t="s">
        <v>12</v>
      </c>
      <c r="D117" s="380"/>
      <c r="E117" s="380"/>
      <c r="F117" s="380"/>
      <c r="G117" s="380"/>
      <c r="H117" s="380"/>
      <c r="I117" s="380"/>
      <c r="J117" s="380"/>
      <c r="K117" s="380"/>
      <c r="L117" s="380"/>
      <c r="M117" s="378">
        <f t="shared" si="35"/>
        <v>0</v>
      </c>
      <c r="N117" s="269"/>
      <c r="O117" s="108"/>
      <c r="P117" s="92">
        <f t="shared" ref="P117:Y117" si="47">+D117-SUM(D118:D119)</f>
        <v>0</v>
      </c>
      <c r="Q117" s="92">
        <f t="shared" si="47"/>
        <v>0</v>
      </c>
      <c r="R117" s="92">
        <f t="shared" si="47"/>
        <v>0</v>
      </c>
      <c r="S117" s="92">
        <f t="shared" si="47"/>
        <v>0</v>
      </c>
      <c r="T117" s="92">
        <f t="shared" si="47"/>
        <v>0</v>
      </c>
      <c r="U117" s="92">
        <f t="shared" si="47"/>
        <v>0</v>
      </c>
      <c r="V117" s="92">
        <f t="shared" si="47"/>
        <v>0</v>
      </c>
      <c r="W117" s="92">
        <f t="shared" si="47"/>
        <v>0</v>
      </c>
      <c r="X117" s="92">
        <f t="shared" si="47"/>
        <v>0</v>
      </c>
      <c r="Y117" s="92">
        <f t="shared" si="47"/>
        <v>0</v>
      </c>
      <c r="Z117" s="56"/>
      <c r="AA117" s="92">
        <f t="shared" si="44"/>
        <v>0</v>
      </c>
      <c r="AB117" s="56"/>
      <c r="AC117" s="56"/>
    </row>
    <row r="118" spans="2:29" s="102" customFormat="1" ht="17.100000000000001" customHeight="1">
      <c r="B118" s="253"/>
      <c r="C118" s="458" t="s">
        <v>52</v>
      </c>
      <c r="D118" s="379"/>
      <c r="E118" s="379"/>
      <c r="F118" s="379"/>
      <c r="G118" s="379"/>
      <c r="H118" s="379"/>
      <c r="I118" s="379"/>
      <c r="J118" s="379"/>
      <c r="K118" s="379"/>
      <c r="L118" s="379"/>
      <c r="M118" s="377">
        <f t="shared" si="35"/>
        <v>0</v>
      </c>
      <c r="N118" s="270"/>
      <c r="O118" s="99"/>
      <c r="P118" s="90"/>
      <c r="Q118" s="87"/>
      <c r="R118" s="87"/>
      <c r="S118" s="87"/>
      <c r="T118" s="87"/>
      <c r="U118" s="87"/>
      <c r="V118" s="87"/>
      <c r="W118" s="87"/>
      <c r="X118" s="87"/>
      <c r="Y118" s="91"/>
      <c r="Z118" s="52"/>
      <c r="AA118" s="90">
        <f t="shared" si="44"/>
        <v>0</v>
      </c>
      <c r="AB118" s="101"/>
      <c r="AC118" s="101"/>
    </row>
    <row r="119" spans="2:29" s="53" customFormat="1" ht="17.100000000000001" customHeight="1">
      <c r="B119" s="319"/>
      <c r="C119" s="458" t="s">
        <v>53</v>
      </c>
      <c r="D119" s="376"/>
      <c r="E119" s="376"/>
      <c r="F119" s="376"/>
      <c r="G119" s="376"/>
      <c r="H119" s="376"/>
      <c r="I119" s="376"/>
      <c r="J119" s="376"/>
      <c r="K119" s="376"/>
      <c r="L119" s="376"/>
      <c r="M119" s="377">
        <f t="shared" si="35"/>
        <v>0</v>
      </c>
      <c r="N119" s="268"/>
      <c r="O119" s="60"/>
      <c r="P119" s="90"/>
      <c r="Q119" s="87"/>
      <c r="R119" s="87"/>
      <c r="S119" s="87"/>
      <c r="T119" s="87"/>
      <c r="U119" s="87"/>
      <c r="V119" s="87"/>
      <c r="W119" s="87"/>
      <c r="X119" s="87"/>
      <c r="Y119" s="91"/>
      <c r="Z119" s="52"/>
      <c r="AA119" s="90">
        <f t="shared" si="44"/>
        <v>0</v>
      </c>
      <c r="AB119" s="52"/>
      <c r="AC119" s="52"/>
    </row>
    <row r="120" spans="2:29" s="57" customFormat="1" ht="30" customHeight="1">
      <c r="B120" s="322"/>
      <c r="C120" s="461" t="s">
        <v>17</v>
      </c>
      <c r="D120" s="381">
        <f>+SUM(D117,D108,D105)</f>
        <v>0</v>
      </c>
      <c r="E120" s="381">
        <f t="shared" ref="E120:L120" si="48">+SUM(E117,E108,E105)</f>
        <v>0</v>
      </c>
      <c r="F120" s="381">
        <f t="shared" si="48"/>
        <v>0</v>
      </c>
      <c r="G120" s="381">
        <f t="shared" si="48"/>
        <v>0</v>
      </c>
      <c r="H120" s="381">
        <f t="shared" si="48"/>
        <v>0</v>
      </c>
      <c r="I120" s="381">
        <f t="shared" si="48"/>
        <v>0</v>
      </c>
      <c r="J120" s="381">
        <f t="shared" si="48"/>
        <v>0</v>
      </c>
      <c r="K120" s="381">
        <f t="shared" si="48"/>
        <v>0</v>
      </c>
      <c r="L120" s="381">
        <f t="shared" si="48"/>
        <v>0</v>
      </c>
      <c r="M120" s="378">
        <f t="shared" si="35"/>
        <v>0</v>
      </c>
      <c r="N120" s="269"/>
      <c r="O120" s="108"/>
      <c r="P120" s="92">
        <f t="shared" ref="P120:Y120" si="49">+D120-D105-D108-D117</f>
        <v>0</v>
      </c>
      <c r="Q120" s="92">
        <f t="shared" si="49"/>
        <v>0</v>
      </c>
      <c r="R120" s="92">
        <f t="shared" si="49"/>
        <v>0</v>
      </c>
      <c r="S120" s="92">
        <f t="shared" si="49"/>
        <v>0</v>
      </c>
      <c r="T120" s="92">
        <f t="shared" si="49"/>
        <v>0</v>
      </c>
      <c r="U120" s="92">
        <f t="shared" si="49"/>
        <v>0</v>
      </c>
      <c r="V120" s="92">
        <f t="shared" si="49"/>
        <v>0</v>
      </c>
      <c r="W120" s="92">
        <f t="shared" si="49"/>
        <v>0</v>
      </c>
      <c r="X120" s="92">
        <f t="shared" si="49"/>
        <v>0</v>
      </c>
      <c r="Y120" s="92">
        <f t="shared" si="49"/>
        <v>0</v>
      </c>
      <c r="Z120" s="56"/>
      <c r="AA120" s="92">
        <f t="shared" si="44"/>
        <v>0</v>
      </c>
      <c r="AB120" s="56"/>
      <c r="AC120" s="56"/>
    </row>
    <row r="121" spans="2:29" s="102" customFormat="1" ht="17.100000000000001" customHeight="1">
      <c r="B121" s="253"/>
      <c r="C121" s="462" t="s">
        <v>196</v>
      </c>
      <c r="D121" s="261"/>
      <c r="E121" s="261"/>
      <c r="F121" s="261"/>
      <c r="G121" s="261"/>
      <c r="H121" s="261"/>
      <c r="I121" s="261"/>
      <c r="J121" s="261"/>
      <c r="K121" s="261"/>
      <c r="L121" s="261"/>
      <c r="M121" s="271">
        <f t="shared" si="35"/>
        <v>0</v>
      </c>
      <c r="N121" s="270"/>
      <c r="O121" s="99"/>
      <c r="P121" s="90">
        <f t="shared" ref="P121:Y121" si="50">+IF((D121+D122&gt;D120),111,0)</f>
        <v>0</v>
      </c>
      <c r="Q121" s="90">
        <f t="shared" si="50"/>
        <v>0</v>
      </c>
      <c r="R121" s="90">
        <f t="shared" si="50"/>
        <v>0</v>
      </c>
      <c r="S121" s="90">
        <f t="shared" si="50"/>
        <v>0</v>
      </c>
      <c r="T121" s="90">
        <f t="shared" si="50"/>
        <v>0</v>
      </c>
      <c r="U121" s="90">
        <f t="shared" si="50"/>
        <v>0</v>
      </c>
      <c r="V121" s="90">
        <f t="shared" si="50"/>
        <v>0</v>
      </c>
      <c r="W121" s="90">
        <f t="shared" si="50"/>
        <v>0</v>
      </c>
      <c r="X121" s="90">
        <f t="shared" si="50"/>
        <v>0</v>
      </c>
      <c r="Y121" s="90">
        <f t="shared" si="50"/>
        <v>0</v>
      </c>
      <c r="Z121" s="52"/>
      <c r="AA121" s="90">
        <f t="shared" si="44"/>
        <v>0</v>
      </c>
      <c r="AB121" s="101"/>
      <c r="AC121" s="101"/>
    </row>
    <row r="122" spans="2:29" s="102" customFormat="1" ht="17.100000000000001" customHeight="1">
      <c r="B122" s="253"/>
      <c r="C122" s="462" t="s">
        <v>197</v>
      </c>
      <c r="D122" s="261"/>
      <c r="E122" s="261"/>
      <c r="F122" s="261"/>
      <c r="G122" s="261"/>
      <c r="H122" s="261"/>
      <c r="I122" s="261"/>
      <c r="J122" s="261"/>
      <c r="K122" s="261"/>
      <c r="L122" s="261"/>
      <c r="M122" s="271">
        <f t="shared" si="35"/>
        <v>0</v>
      </c>
      <c r="N122" s="270"/>
      <c r="O122" s="99"/>
      <c r="P122" s="90"/>
      <c r="Q122" s="90"/>
      <c r="R122" s="90"/>
      <c r="S122" s="90"/>
      <c r="T122" s="90"/>
      <c r="U122" s="90"/>
      <c r="V122" s="90"/>
      <c r="W122" s="90"/>
      <c r="X122" s="90"/>
      <c r="Y122" s="90"/>
      <c r="Z122" s="52"/>
      <c r="AA122" s="90">
        <f t="shared" si="44"/>
        <v>0</v>
      </c>
      <c r="AB122" s="101"/>
      <c r="AC122" s="101"/>
    </row>
    <row r="123" spans="2:29" s="102" customFormat="1" ht="17.100000000000001" customHeight="1">
      <c r="B123" s="254"/>
      <c r="C123" s="463" t="s">
        <v>136</v>
      </c>
      <c r="D123" s="263"/>
      <c r="E123" s="263"/>
      <c r="F123" s="263"/>
      <c r="G123" s="263"/>
      <c r="H123" s="263"/>
      <c r="I123" s="263"/>
      <c r="J123" s="263"/>
      <c r="K123" s="263"/>
      <c r="L123" s="263"/>
      <c r="M123" s="271">
        <f t="shared" si="35"/>
        <v>0</v>
      </c>
      <c r="N123" s="270"/>
      <c r="O123" s="99"/>
      <c r="P123" s="90">
        <f t="shared" ref="P123:Y123" si="51">+IF((D123&gt;D120),111,0)</f>
        <v>0</v>
      </c>
      <c r="Q123" s="90">
        <f t="shared" si="51"/>
        <v>0</v>
      </c>
      <c r="R123" s="90">
        <f t="shared" si="51"/>
        <v>0</v>
      </c>
      <c r="S123" s="90">
        <f t="shared" si="51"/>
        <v>0</v>
      </c>
      <c r="T123" s="90">
        <f t="shared" si="51"/>
        <v>0</v>
      </c>
      <c r="U123" s="90">
        <f t="shared" si="51"/>
        <v>0</v>
      </c>
      <c r="V123" s="90">
        <f t="shared" si="51"/>
        <v>0</v>
      </c>
      <c r="W123" s="90">
        <f t="shared" si="51"/>
        <v>0</v>
      </c>
      <c r="X123" s="90">
        <f t="shared" si="51"/>
        <v>0</v>
      </c>
      <c r="Y123" s="90">
        <f t="shared" si="51"/>
        <v>0</v>
      </c>
      <c r="Z123" s="52"/>
      <c r="AA123" s="90">
        <f>+M123-SUM(D123:L123)</f>
        <v>0</v>
      </c>
      <c r="AB123" s="101"/>
      <c r="AC123" s="101"/>
    </row>
    <row r="124" spans="2:29" s="57" customFormat="1" ht="30" customHeight="1">
      <c r="B124" s="323"/>
      <c r="C124" s="464" t="s">
        <v>18</v>
      </c>
      <c r="D124" s="383">
        <f t="shared" ref="D124:L124" si="52">+D25+D45+D73+D100+D120</f>
        <v>0</v>
      </c>
      <c r="E124" s="383">
        <f t="shared" si="52"/>
        <v>0</v>
      </c>
      <c r="F124" s="383">
        <f t="shared" si="52"/>
        <v>0</v>
      </c>
      <c r="G124" s="383">
        <f t="shared" si="52"/>
        <v>0</v>
      </c>
      <c r="H124" s="383">
        <f t="shared" si="52"/>
        <v>0</v>
      </c>
      <c r="I124" s="383">
        <f t="shared" si="52"/>
        <v>0</v>
      </c>
      <c r="J124" s="383">
        <f t="shared" si="52"/>
        <v>0</v>
      </c>
      <c r="K124" s="383">
        <f t="shared" si="52"/>
        <v>0</v>
      </c>
      <c r="L124" s="383">
        <f t="shared" si="52"/>
        <v>0</v>
      </c>
      <c r="M124" s="385">
        <f t="shared" si="35"/>
        <v>0</v>
      </c>
      <c r="N124" s="273"/>
      <c r="O124" s="66"/>
      <c r="P124" s="92">
        <f t="shared" ref="P124:Y124" si="53">+D124-D25-D45-D73-D100-D120</f>
        <v>0</v>
      </c>
      <c r="Q124" s="92">
        <f t="shared" si="53"/>
        <v>0</v>
      </c>
      <c r="R124" s="92">
        <f t="shared" si="53"/>
        <v>0</v>
      </c>
      <c r="S124" s="92">
        <f t="shared" si="53"/>
        <v>0</v>
      </c>
      <c r="T124" s="92">
        <f t="shared" si="53"/>
        <v>0</v>
      </c>
      <c r="U124" s="92">
        <f t="shared" si="53"/>
        <v>0</v>
      </c>
      <c r="V124" s="92">
        <f t="shared" si="53"/>
        <v>0</v>
      </c>
      <c r="W124" s="92">
        <f t="shared" si="53"/>
        <v>0</v>
      </c>
      <c r="X124" s="92">
        <f t="shared" si="53"/>
        <v>0</v>
      </c>
      <c r="Y124" s="92">
        <f t="shared" si="53"/>
        <v>0</v>
      </c>
      <c r="Z124" s="56"/>
      <c r="AA124" s="92">
        <f>+M124-SUM(D124:L124)</f>
        <v>0</v>
      </c>
      <c r="AB124" s="56"/>
      <c r="AC124" s="56"/>
    </row>
    <row r="125" spans="2:29" s="102" customFormat="1" ht="17.100000000000001" customHeight="1">
      <c r="B125" s="253"/>
      <c r="C125" s="462" t="s">
        <v>196</v>
      </c>
      <c r="D125" s="261">
        <f t="shared" ref="D125:L125" si="54">+D26+D46+D74+D101+D121</f>
        <v>0</v>
      </c>
      <c r="E125" s="261">
        <f t="shared" si="54"/>
        <v>0</v>
      </c>
      <c r="F125" s="261">
        <f t="shared" si="54"/>
        <v>0</v>
      </c>
      <c r="G125" s="261">
        <f t="shared" si="54"/>
        <v>0</v>
      </c>
      <c r="H125" s="261">
        <f t="shared" si="54"/>
        <v>0</v>
      </c>
      <c r="I125" s="261">
        <f t="shared" si="54"/>
        <v>0</v>
      </c>
      <c r="J125" s="261">
        <f t="shared" si="54"/>
        <v>0</v>
      </c>
      <c r="K125" s="261">
        <f t="shared" si="54"/>
        <v>0</v>
      </c>
      <c r="L125" s="261">
        <f t="shared" si="54"/>
        <v>0</v>
      </c>
      <c r="M125" s="271">
        <f t="shared" si="35"/>
        <v>0</v>
      </c>
      <c r="N125" s="270"/>
      <c r="O125" s="99"/>
      <c r="P125" s="90">
        <f t="shared" ref="P125:Y127" si="55">+D125-(D26+D46+D74+D101+D121)</f>
        <v>0</v>
      </c>
      <c r="Q125" s="90">
        <f t="shared" si="55"/>
        <v>0</v>
      </c>
      <c r="R125" s="90">
        <f t="shared" si="55"/>
        <v>0</v>
      </c>
      <c r="S125" s="90">
        <f t="shared" si="55"/>
        <v>0</v>
      </c>
      <c r="T125" s="90">
        <f t="shared" si="55"/>
        <v>0</v>
      </c>
      <c r="U125" s="90">
        <f t="shared" si="55"/>
        <v>0</v>
      </c>
      <c r="V125" s="90">
        <f t="shared" si="55"/>
        <v>0</v>
      </c>
      <c r="W125" s="90">
        <f t="shared" si="55"/>
        <v>0</v>
      </c>
      <c r="X125" s="90">
        <f t="shared" si="55"/>
        <v>0</v>
      </c>
      <c r="Y125" s="90">
        <f t="shared" si="55"/>
        <v>0</v>
      </c>
      <c r="Z125" s="52"/>
      <c r="AA125" s="90">
        <f>+M125-SUM(D125:L125)</f>
        <v>0</v>
      </c>
      <c r="AB125" s="101"/>
      <c r="AC125" s="101"/>
    </row>
    <row r="126" spans="2:29" s="102" customFormat="1" ht="17.100000000000001" customHeight="1">
      <c r="B126" s="253"/>
      <c r="C126" s="462" t="s">
        <v>197</v>
      </c>
      <c r="D126" s="261">
        <f t="shared" ref="D126:L126" si="56">+D27+D47+D75+D102+D122</f>
        <v>0</v>
      </c>
      <c r="E126" s="261">
        <f t="shared" si="56"/>
        <v>0</v>
      </c>
      <c r="F126" s="261">
        <f t="shared" si="56"/>
        <v>0</v>
      </c>
      <c r="G126" s="261">
        <f t="shared" si="56"/>
        <v>0</v>
      </c>
      <c r="H126" s="261">
        <f t="shared" si="56"/>
        <v>0</v>
      </c>
      <c r="I126" s="261">
        <f t="shared" si="56"/>
        <v>0</v>
      </c>
      <c r="J126" s="261">
        <f t="shared" si="56"/>
        <v>0</v>
      </c>
      <c r="K126" s="261">
        <f t="shared" si="56"/>
        <v>0</v>
      </c>
      <c r="L126" s="261">
        <f t="shared" si="56"/>
        <v>0</v>
      </c>
      <c r="M126" s="271">
        <f t="shared" si="35"/>
        <v>0</v>
      </c>
      <c r="N126" s="270"/>
      <c r="O126" s="99"/>
      <c r="P126" s="90">
        <f t="shared" si="55"/>
        <v>0</v>
      </c>
      <c r="Q126" s="90">
        <f t="shared" si="55"/>
        <v>0</v>
      </c>
      <c r="R126" s="90">
        <f t="shared" si="55"/>
        <v>0</v>
      </c>
      <c r="S126" s="90">
        <f t="shared" si="55"/>
        <v>0</v>
      </c>
      <c r="T126" s="90">
        <f t="shared" si="55"/>
        <v>0</v>
      </c>
      <c r="U126" s="90">
        <f t="shared" si="55"/>
        <v>0</v>
      </c>
      <c r="V126" s="90">
        <f t="shared" si="55"/>
        <v>0</v>
      </c>
      <c r="W126" s="90">
        <f t="shared" si="55"/>
        <v>0</v>
      </c>
      <c r="X126" s="90">
        <f t="shared" si="55"/>
        <v>0</v>
      </c>
      <c r="Y126" s="90">
        <f t="shared" si="55"/>
        <v>0</v>
      </c>
      <c r="Z126" s="52"/>
      <c r="AA126" s="90">
        <f>+M126-SUM(D126:L126)</f>
        <v>0</v>
      </c>
      <c r="AB126" s="101"/>
      <c r="AC126" s="101"/>
    </row>
    <row r="127" spans="2:29" s="102" customFormat="1" ht="17.100000000000001" customHeight="1">
      <c r="B127" s="253"/>
      <c r="C127" s="462" t="s">
        <v>136</v>
      </c>
      <c r="D127" s="261">
        <f t="shared" ref="D127:L127" si="57">+D28+D48+D76+D103+D123</f>
        <v>0</v>
      </c>
      <c r="E127" s="261">
        <f t="shared" si="57"/>
        <v>0</v>
      </c>
      <c r="F127" s="261">
        <f t="shared" si="57"/>
        <v>0</v>
      </c>
      <c r="G127" s="261">
        <f t="shared" si="57"/>
        <v>0</v>
      </c>
      <c r="H127" s="261">
        <f t="shared" si="57"/>
        <v>0</v>
      </c>
      <c r="I127" s="261">
        <f t="shared" si="57"/>
        <v>0</v>
      </c>
      <c r="J127" s="261">
        <f t="shared" si="57"/>
        <v>0</v>
      </c>
      <c r="K127" s="261">
        <f t="shared" si="57"/>
        <v>0</v>
      </c>
      <c r="L127" s="261">
        <f t="shared" si="57"/>
        <v>0</v>
      </c>
      <c r="M127" s="271">
        <f>+SUM(D127:L127)</f>
        <v>0</v>
      </c>
      <c r="N127" s="270"/>
      <c r="O127" s="99"/>
      <c r="P127" s="90">
        <f t="shared" si="55"/>
        <v>0</v>
      </c>
      <c r="Q127" s="90">
        <f t="shared" si="55"/>
        <v>0</v>
      </c>
      <c r="R127" s="90">
        <f t="shared" si="55"/>
        <v>0</v>
      </c>
      <c r="S127" s="90">
        <f t="shared" si="55"/>
        <v>0</v>
      </c>
      <c r="T127" s="90">
        <f t="shared" si="55"/>
        <v>0</v>
      </c>
      <c r="U127" s="90">
        <f t="shared" si="55"/>
        <v>0</v>
      </c>
      <c r="V127" s="90">
        <f t="shared" si="55"/>
        <v>0</v>
      </c>
      <c r="W127" s="90">
        <f t="shared" si="55"/>
        <v>0</v>
      </c>
      <c r="X127" s="90">
        <f t="shared" si="55"/>
        <v>0</v>
      </c>
      <c r="Y127" s="90">
        <f t="shared" si="55"/>
        <v>0</v>
      </c>
      <c r="Z127" s="52"/>
      <c r="AA127" s="90">
        <f>+M127-SUM(D127:L127)</f>
        <v>0</v>
      </c>
      <c r="AB127" s="101"/>
      <c r="AC127" s="101"/>
    </row>
    <row r="128" spans="2:29" s="175" customFormat="1" ht="9.9" customHeight="1">
      <c r="B128" s="324"/>
      <c r="C128" s="325"/>
      <c r="D128" s="274"/>
      <c r="E128" s="274"/>
      <c r="F128" s="274"/>
      <c r="G128" s="274"/>
      <c r="H128" s="274"/>
      <c r="I128" s="274"/>
      <c r="J128" s="274"/>
      <c r="K128" s="274"/>
      <c r="L128" s="274"/>
      <c r="M128" s="275"/>
      <c r="N128" s="276"/>
      <c r="O128" s="180"/>
      <c r="P128" s="190"/>
      <c r="Q128" s="191"/>
      <c r="R128" s="191"/>
      <c r="S128" s="191"/>
      <c r="T128" s="191"/>
      <c r="U128" s="191"/>
      <c r="V128" s="191"/>
      <c r="W128" s="191"/>
      <c r="X128" s="191"/>
      <c r="Y128" s="192"/>
      <c r="Z128" s="251"/>
      <c r="AA128" s="194"/>
      <c r="AB128" s="177"/>
      <c r="AC128" s="177"/>
    </row>
    <row r="129" spans="2:25" s="69" customFormat="1" ht="122.25" customHeight="1">
      <c r="B129" s="72"/>
      <c r="C129" s="550" t="s">
        <v>246</v>
      </c>
      <c r="D129" s="550"/>
      <c r="E129" s="550"/>
      <c r="F129" s="550"/>
      <c r="G129" s="550"/>
      <c r="H129" s="550"/>
      <c r="I129" s="550"/>
      <c r="J129" s="550"/>
      <c r="K129" s="550"/>
      <c r="L129" s="550"/>
      <c r="M129" s="550"/>
      <c r="N129" s="73"/>
      <c r="P129" s="75"/>
      <c r="Q129" s="75"/>
      <c r="R129" s="75"/>
      <c r="S129" s="75"/>
      <c r="T129" s="75"/>
      <c r="U129" s="75"/>
      <c r="V129" s="75"/>
      <c r="W129" s="75"/>
      <c r="X129" s="75"/>
      <c r="Y129" s="75"/>
    </row>
    <row r="130" spans="2:25"/>
    <row r="131" spans="2:25"/>
    <row r="132" spans="2:25"/>
    <row r="133" spans="2:25"/>
    <row r="134" spans="2:25"/>
    <row r="135" spans="2:25"/>
    <row r="136" spans="2:25"/>
    <row r="137" spans="2:25"/>
    <row r="138" spans="2:25"/>
    <row r="139" spans="2:25"/>
    <row r="140" spans="2:25"/>
    <row r="141" spans="2:25"/>
    <row r="142" spans="2:25"/>
    <row r="143" spans="2:25"/>
    <row r="144" spans="2:25"/>
    <row r="145"/>
    <row r="146"/>
    <row r="147"/>
    <row r="148"/>
    <row r="149"/>
    <row r="150"/>
    <row r="151"/>
    <row r="152"/>
    <row r="153"/>
    <row r="154"/>
    <row r="155"/>
    <row r="156"/>
    <row r="157"/>
    <row r="158"/>
    <row r="159"/>
    <row r="160"/>
    <row r="161"/>
    <row r="162"/>
    <row r="163"/>
    <row r="164"/>
    <row r="165"/>
    <row r="166"/>
    <row r="167"/>
    <row r="168"/>
    <row r="169"/>
    <row r="170"/>
    <row r="171"/>
  </sheetData>
  <dataConsolidate/>
  <mergeCells count="8">
    <mergeCell ref="P5:AA5"/>
    <mergeCell ref="C2:M2"/>
    <mergeCell ref="C4:M4"/>
    <mergeCell ref="C129:M129"/>
    <mergeCell ref="C5:M5"/>
    <mergeCell ref="C3:M3"/>
    <mergeCell ref="D7:M7"/>
    <mergeCell ref="D6:M6"/>
  </mergeCells>
  <phoneticPr fontId="0" type="noConversion"/>
  <conditionalFormatting sqref="D9:M45 D76:M77 D80:M100 D123:M124 D127:M128 D103:M120 D48:M73">
    <cfRule type="expression" dxfId="269" priority="225" stopIfTrue="1">
      <formula>AND(D9&lt;&gt;"",OR(D9&lt;0,NOT(ISNUMBER(D9))))</formula>
    </cfRule>
  </conditionalFormatting>
  <conditionalFormatting sqref="P9:AA45 P80:AA98 P77:AA77 P100:AA100 P124:AA124 P128:AA128 P103:AA120 P48:AA50 P53:AA73">
    <cfRule type="expression" dxfId="268" priority="227" stopIfTrue="1">
      <formula>ABS(P9)&gt;10</formula>
    </cfRule>
  </conditionalFormatting>
  <conditionalFormatting sqref="D74:M75">
    <cfRule type="expression" dxfId="267" priority="219" stopIfTrue="1">
      <formula>AND(D74&lt;&gt;"",OR(D74&lt;0,NOT(ISNUMBER(D74))))</formula>
    </cfRule>
  </conditionalFormatting>
  <conditionalFormatting sqref="P74:AA75">
    <cfRule type="expression" dxfId="266" priority="220" stopIfTrue="1">
      <formula>ABS(P74)&gt;10</formula>
    </cfRule>
  </conditionalFormatting>
  <conditionalFormatting sqref="D46:M47">
    <cfRule type="expression" dxfId="265" priority="221" stopIfTrue="1">
      <formula>AND(D46&lt;&gt;"",OR(D46&lt;0,NOT(ISNUMBER(D46))))</formula>
    </cfRule>
  </conditionalFormatting>
  <conditionalFormatting sqref="P46:AA47 Z47:Z50">
    <cfRule type="expression" dxfId="264" priority="222" stopIfTrue="1">
      <formula>ABS(P46)&gt;10</formula>
    </cfRule>
  </conditionalFormatting>
  <conditionalFormatting sqref="E125:M126">
    <cfRule type="expression" dxfId="263" priority="213" stopIfTrue="1">
      <formula>AND(E125&lt;&gt;"",OR(E125&lt;0,NOT(ISNUMBER(E125))))</formula>
    </cfRule>
  </conditionalFormatting>
  <conditionalFormatting sqref="Z125:AA126">
    <cfRule type="expression" dxfId="262" priority="214" stopIfTrue="1">
      <formula>ABS(Z125)&gt;10</formula>
    </cfRule>
  </conditionalFormatting>
  <conditionalFormatting sqref="D101:M102">
    <cfRule type="expression" dxfId="261" priority="217" stopIfTrue="1">
      <formula>AND(D101&lt;&gt;"",OR(D101&lt;0,NOT(ISNUMBER(D101))))</formula>
    </cfRule>
  </conditionalFormatting>
  <conditionalFormatting sqref="P101:AA102">
    <cfRule type="expression" dxfId="260" priority="218" stopIfTrue="1">
      <formula>ABS(P101)&gt;10</formula>
    </cfRule>
  </conditionalFormatting>
  <conditionalFormatting sqref="D121:M122">
    <cfRule type="expression" dxfId="259" priority="215" stopIfTrue="1">
      <formula>AND(D121&lt;&gt;"",OR(D121&lt;0,NOT(ISNUMBER(D121))))</formula>
    </cfRule>
  </conditionalFormatting>
  <conditionalFormatting sqref="P121:AA122">
    <cfRule type="expression" dxfId="258" priority="216" stopIfTrue="1">
      <formula>ABS(P121)&gt;10</formula>
    </cfRule>
  </conditionalFormatting>
  <conditionalFormatting sqref="D125">
    <cfRule type="expression" dxfId="257" priority="212" stopIfTrue="1">
      <formula>AND(D125&lt;&gt;"",OR(D125&lt;0,NOT(ISNUMBER(D125))))</formula>
    </cfRule>
  </conditionalFormatting>
  <conditionalFormatting sqref="D126">
    <cfRule type="expression" dxfId="256" priority="211" stopIfTrue="1">
      <formula>AND(D126&lt;&gt;"",OR(D126&lt;0,NOT(ISNUMBER(D126))))</formula>
    </cfRule>
  </conditionalFormatting>
  <conditionalFormatting sqref="P125:P126">
    <cfRule type="expression" dxfId="255" priority="210" stopIfTrue="1">
      <formula>ABS(P125)&gt;10</formula>
    </cfRule>
  </conditionalFormatting>
  <conditionalFormatting sqref="Q125:Y126">
    <cfRule type="expression" dxfId="254" priority="209" stopIfTrue="1">
      <formula>ABS(Q125)&gt;10</formula>
    </cfRule>
  </conditionalFormatting>
  <conditionalFormatting sqref="D78:M79">
    <cfRule type="expression" dxfId="253" priority="202" stopIfTrue="1">
      <formula>AND(D78&lt;&gt;"",OR(D78&lt;0,NOT(ISNUMBER(D78))))</formula>
    </cfRule>
  </conditionalFormatting>
  <conditionalFormatting sqref="P49:X49">
    <cfRule type="expression" dxfId="252" priority="131" stopIfTrue="1">
      <formula>ABS(P49)&gt;10</formula>
    </cfRule>
  </conditionalFormatting>
  <conditionalFormatting sqref="P76:AA76">
    <cfRule type="expression" dxfId="251" priority="130" stopIfTrue="1">
      <formula>ABS(P76)&gt;10</formula>
    </cfRule>
  </conditionalFormatting>
  <conditionalFormatting sqref="P76:X76">
    <cfRule type="expression" dxfId="250" priority="121" stopIfTrue="1">
      <formula>ABS(P76)&gt;10</formula>
    </cfRule>
  </conditionalFormatting>
  <conditionalFormatting sqref="P99:AA99">
    <cfRule type="expression" dxfId="249" priority="120" stopIfTrue="1">
      <formula>ABS(P99)&gt;10</formula>
    </cfRule>
  </conditionalFormatting>
  <conditionalFormatting sqref="P99:X99">
    <cfRule type="expression" dxfId="248" priority="111" stopIfTrue="1">
      <formula>ABS(P99)&gt;10</formula>
    </cfRule>
  </conditionalFormatting>
  <conditionalFormatting sqref="P123:AA123">
    <cfRule type="expression" dxfId="247" priority="110" stopIfTrue="1">
      <formula>ABS(P123)&gt;10</formula>
    </cfRule>
  </conditionalFormatting>
  <conditionalFormatting sqref="P123:X123">
    <cfRule type="expression" dxfId="246" priority="101" stopIfTrue="1">
      <formula>ABS(P123)&gt;10</formula>
    </cfRule>
  </conditionalFormatting>
  <conditionalFormatting sqref="P127:AA127">
    <cfRule type="expression" dxfId="245" priority="100" stopIfTrue="1">
      <formula>ABS(P127)&gt;10</formula>
    </cfRule>
  </conditionalFormatting>
  <conditionalFormatting sqref="P127:X127">
    <cfRule type="expression" dxfId="244" priority="91" stopIfTrue="1">
      <formula>ABS(P127)&gt;10</formula>
    </cfRule>
  </conditionalFormatting>
  <conditionalFormatting sqref="D6:M6">
    <cfRule type="expression" dxfId="243" priority="541" stopIfTrue="1">
      <formula>COUNTA(D10:M127)&lt;&gt;COUNTIF(D10:M127,"&gt;=0")</formula>
    </cfRule>
  </conditionalFormatting>
  <conditionalFormatting sqref="P78:AA79">
    <cfRule type="expression" dxfId="242" priority="4" stopIfTrue="1">
      <formula>ABS(P78)&gt;10</formula>
    </cfRule>
  </conditionalFormatting>
  <conditionalFormatting sqref="P78:X79">
    <cfRule type="expression" dxfId="241" priority="3" stopIfTrue="1">
      <formula>ABS(P78)&gt;10</formula>
    </cfRule>
  </conditionalFormatting>
  <conditionalFormatting sqref="P51:AA52">
    <cfRule type="expression" dxfId="240" priority="2" stopIfTrue="1">
      <formula>ABS(P51)&gt;10</formula>
    </cfRule>
  </conditionalFormatting>
  <conditionalFormatting sqref="P51:X52">
    <cfRule type="expression" dxfId="239" priority="1" stopIfTrue="1">
      <formula>ABS(P51)&gt;10</formula>
    </cfRule>
  </conditionalFormatting>
  <pageMargins left="0.74803149606299213" right="0.74803149606299213" top="0.98425196850393704" bottom="0.98425196850393704" header="0.51181102362204722" footer="0.51181102362204722"/>
  <pageSetup paperSize="8" scale="60" orientation="portrait" r:id="rId1"/>
  <headerFooter alignWithMargins="0">
    <oddHeader>&amp;L&amp;"Times New Roman,Regular"&amp;12&amp;K000000Central Bank of Ireland - RESTRICTED</oddHeader>
    <oddFooter>&amp;R2019 Triennial Central Bank Survey</oddFooter>
    <evenHeader>&amp;L&amp;"Times New Roman,Regular"&amp;12&amp;K000000Central Bank of Ireland - RESTRICTED</evenHeader>
    <firstHeader>&amp;L&amp;"Times New Roman,Regular"&amp;12&amp;K000000Central Bank of Ireland - RESTRICTED</firstHeader>
  </headerFooter>
  <rowBreaks count="1" manualBreakCount="1">
    <brk id="83" min="1"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outlinePr summaryBelow="0" summaryRight="0"/>
    <pageSetUpPr autoPageBreaks="0"/>
  </sheetPr>
  <dimension ref="B1:BA168"/>
  <sheetViews>
    <sheetView showGridLines="0" zoomScale="75" zoomScaleNormal="75" zoomScaleSheetLayoutView="70" workbookViewId="0">
      <pane xSplit="3" ySplit="8" topLeftCell="D105" activePane="bottomRight" state="frozen"/>
      <selection pane="topRight"/>
      <selection pane="bottomLeft"/>
      <selection pane="bottomRight" activeCell="C7" sqref="C7"/>
    </sheetView>
  </sheetViews>
  <sheetFormatPr defaultColWidth="0" defaultRowHeight="11.4" zeroHeight="1"/>
  <cols>
    <col min="1" max="2" width="1.75" style="68" customWidth="1"/>
    <col min="3" max="3" width="50.75" style="68" customWidth="1"/>
    <col min="4" max="11" width="7.75" style="68" customWidth="1"/>
    <col min="12" max="12" width="7.75" customWidth="1"/>
    <col min="13" max="24" width="7.75" style="71" customWidth="1"/>
    <col min="25" max="25" width="8.875" style="68" customWidth="1"/>
    <col min="26" max="26" width="8.875" style="71" customWidth="1"/>
    <col min="27" max="27" width="1.75" style="145" customWidth="1"/>
    <col min="28" max="28" width="1.75" style="68" customWidth="1"/>
    <col min="29" max="32" width="6.75" style="74" customWidth="1"/>
    <col min="33" max="51" width="6.75" style="68" customWidth="1"/>
    <col min="52" max="52" width="1.75" style="68" customWidth="1"/>
    <col min="53" max="53" width="6.75" style="68" customWidth="1"/>
    <col min="54" max="54" width="9.125" style="68" customWidth="1"/>
    <col min="55" max="16384" width="0" style="68" hidden="1"/>
  </cols>
  <sheetData>
    <row r="1" spans="2:53" s="44" customFormat="1" ht="20.100000000000001" customHeight="1">
      <c r="B1" s="40" t="s">
        <v>13</v>
      </c>
      <c r="C1" s="41"/>
      <c r="D1" s="42"/>
      <c r="E1" s="42"/>
      <c r="F1" s="42"/>
      <c r="G1" s="42"/>
      <c r="H1" s="42"/>
      <c r="I1" s="42"/>
      <c r="J1" s="42"/>
      <c r="K1" s="42"/>
      <c r="M1" s="48"/>
      <c r="N1" s="48"/>
      <c r="O1" s="48"/>
      <c r="P1" s="48"/>
      <c r="Q1" s="48"/>
      <c r="R1" s="48"/>
      <c r="S1" s="48"/>
      <c r="T1" s="48"/>
      <c r="U1" s="48"/>
      <c r="V1" s="48"/>
      <c r="W1" s="48"/>
      <c r="X1" s="48"/>
      <c r="Y1" s="42"/>
      <c r="Z1" s="217"/>
      <c r="AA1" s="143"/>
      <c r="AB1" s="42"/>
      <c r="AC1" s="76"/>
      <c r="AD1" s="76"/>
      <c r="AE1" s="76"/>
      <c r="AF1" s="76"/>
      <c r="AG1" s="43"/>
      <c r="BA1" s="67"/>
    </row>
    <row r="2" spans="2:53" s="44" customFormat="1" ht="20.100000000000001" customHeight="1">
      <c r="B2" s="45"/>
      <c r="C2" s="542" t="s">
        <v>55</v>
      </c>
      <c r="D2" s="542"/>
      <c r="E2" s="542"/>
      <c r="F2" s="542"/>
      <c r="G2" s="542"/>
      <c r="H2" s="542"/>
      <c r="I2" s="542"/>
      <c r="J2" s="542"/>
      <c r="K2" s="542"/>
      <c r="L2" s="542"/>
      <c r="M2" s="542"/>
      <c r="N2" s="542"/>
      <c r="O2" s="542"/>
      <c r="P2" s="542"/>
      <c r="Q2" s="542"/>
      <c r="R2" s="542"/>
      <c r="S2" s="542"/>
      <c r="T2" s="542"/>
      <c r="U2" s="542"/>
      <c r="V2" s="542"/>
      <c r="W2" s="542"/>
      <c r="X2" s="542"/>
      <c r="Y2" s="542"/>
      <c r="Z2" s="542"/>
      <c r="AA2" s="143"/>
      <c r="AB2" s="28"/>
      <c r="AC2" s="186" t="s">
        <v>56</v>
      </c>
      <c r="AD2" s="187">
        <f>MAX(AC9:BA128)</f>
        <v>0</v>
      </c>
      <c r="AG2" s="43"/>
    </row>
    <row r="3" spans="2:53" s="44" customFormat="1" ht="20.100000000000001" customHeight="1">
      <c r="C3" s="542" t="s">
        <v>49</v>
      </c>
      <c r="D3" s="542"/>
      <c r="E3" s="542"/>
      <c r="F3" s="542"/>
      <c r="G3" s="542"/>
      <c r="H3" s="542"/>
      <c r="I3" s="542"/>
      <c r="J3" s="542"/>
      <c r="K3" s="542"/>
      <c r="L3" s="542"/>
      <c r="M3" s="542"/>
      <c r="N3" s="542"/>
      <c r="O3" s="542"/>
      <c r="P3" s="542"/>
      <c r="Q3" s="542"/>
      <c r="R3" s="542"/>
      <c r="S3" s="542"/>
      <c r="T3" s="542"/>
      <c r="U3" s="542"/>
      <c r="V3" s="542"/>
      <c r="W3" s="542"/>
      <c r="X3" s="542"/>
      <c r="Y3" s="542"/>
      <c r="Z3" s="542"/>
      <c r="AA3" s="143"/>
      <c r="AB3" s="28"/>
      <c r="AC3" s="188" t="s">
        <v>57</v>
      </c>
      <c r="AD3" s="189">
        <f>MIN(AC9:BA128)</f>
        <v>0</v>
      </c>
      <c r="AE3" s="77"/>
      <c r="AG3" s="43"/>
      <c r="BA3" s="67"/>
    </row>
    <row r="4" spans="2:53" s="44" customFormat="1" ht="20.100000000000001" customHeight="1">
      <c r="C4" s="542" t="s">
        <v>206</v>
      </c>
      <c r="D4" s="542"/>
      <c r="E4" s="542"/>
      <c r="F4" s="542"/>
      <c r="G4" s="542"/>
      <c r="H4" s="542"/>
      <c r="I4" s="542"/>
      <c r="J4" s="542"/>
      <c r="K4" s="542"/>
      <c r="L4" s="542"/>
      <c r="M4" s="542"/>
      <c r="N4" s="542"/>
      <c r="O4" s="542"/>
      <c r="P4" s="542"/>
      <c r="Q4" s="542"/>
      <c r="R4" s="542"/>
      <c r="S4" s="542"/>
      <c r="T4" s="542"/>
      <c r="U4" s="542"/>
      <c r="V4" s="542"/>
      <c r="W4" s="542"/>
      <c r="X4" s="542"/>
      <c r="Y4" s="542"/>
      <c r="Z4" s="542"/>
      <c r="AA4" s="143"/>
      <c r="AB4" s="47"/>
      <c r="AE4" s="77"/>
      <c r="AF4" s="79"/>
      <c r="AG4" s="43"/>
      <c r="BA4" s="67"/>
    </row>
    <row r="5" spans="2:53" s="44" customFormat="1" ht="20.100000000000001" customHeight="1">
      <c r="C5" s="542" t="s">
        <v>162</v>
      </c>
      <c r="D5" s="542"/>
      <c r="E5" s="542"/>
      <c r="F5" s="542"/>
      <c r="G5" s="542"/>
      <c r="H5" s="542"/>
      <c r="I5" s="542"/>
      <c r="J5" s="542"/>
      <c r="K5" s="542"/>
      <c r="L5" s="542"/>
      <c r="M5" s="542"/>
      <c r="N5" s="542"/>
      <c r="O5" s="542"/>
      <c r="P5" s="542"/>
      <c r="Q5" s="542"/>
      <c r="R5" s="542"/>
      <c r="S5" s="542"/>
      <c r="T5" s="542"/>
      <c r="U5" s="542"/>
      <c r="V5" s="542"/>
      <c r="W5" s="542"/>
      <c r="X5" s="542"/>
      <c r="Y5" s="542"/>
      <c r="Z5" s="542"/>
      <c r="AA5" s="144"/>
      <c r="AB5" s="46"/>
      <c r="AC5" s="547" t="s">
        <v>54</v>
      </c>
      <c r="AD5" s="548"/>
      <c r="AE5" s="548"/>
      <c r="AF5" s="548"/>
      <c r="AG5" s="548"/>
      <c r="AH5" s="548"/>
      <c r="AI5" s="548"/>
      <c r="AJ5" s="548"/>
      <c r="AK5" s="548"/>
      <c r="AL5" s="548"/>
      <c r="AM5" s="548"/>
      <c r="AN5" s="548"/>
      <c r="AO5" s="548"/>
      <c r="AP5" s="548"/>
      <c r="AQ5" s="548"/>
      <c r="AR5" s="548"/>
      <c r="AS5" s="548"/>
      <c r="AT5" s="548"/>
      <c r="AU5" s="548"/>
      <c r="AV5" s="548"/>
      <c r="AW5" s="548"/>
      <c r="AX5" s="548"/>
      <c r="AY5" s="548"/>
      <c r="AZ5" s="548"/>
      <c r="BA5" s="549"/>
    </row>
    <row r="6" spans="2:53" s="44" customFormat="1" ht="39.9" customHeight="1">
      <c r="D6" s="555" t="s">
        <v>100</v>
      </c>
      <c r="E6" s="555"/>
      <c r="F6" s="555"/>
      <c r="G6" s="555"/>
      <c r="H6" s="555"/>
      <c r="I6" s="555"/>
      <c r="J6" s="555"/>
      <c r="K6" s="555"/>
      <c r="L6" s="555"/>
      <c r="M6" s="555"/>
      <c r="N6" s="555"/>
      <c r="O6" s="555"/>
      <c r="P6" s="555"/>
      <c r="Q6" s="555"/>
      <c r="R6" s="555"/>
      <c r="S6" s="555"/>
      <c r="T6" s="555"/>
      <c r="U6" s="555"/>
      <c r="V6" s="555"/>
      <c r="W6" s="555"/>
      <c r="X6" s="555"/>
      <c r="Y6" s="555"/>
      <c r="Z6" s="555"/>
      <c r="AA6" s="555"/>
      <c r="AB6" s="42"/>
      <c r="AG6" s="43"/>
    </row>
    <row r="7" spans="2:53" s="53" customFormat="1" ht="27.9" customHeight="1">
      <c r="B7" s="49"/>
      <c r="C7" s="50" t="s">
        <v>0</v>
      </c>
      <c r="D7" s="551" t="s">
        <v>14</v>
      </c>
      <c r="E7" s="552"/>
      <c r="F7" s="552"/>
      <c r="G7" s="552"/>
      <c r="H7" s="552"/>
      <c r="I7" s="552"/>
      <c r="J7" s="552"/>
      <c r="K7" s="552"/>
      <c r="L7" s="552"/>
      <c r="M7" s="552"/>
      <c r="N7" s="552"/>
      <c r="O7" s="552"/>
      <c r="P7" s="552"/>
      <c r="Q7" s="552"/>
      <c r="R7" s="552"/>
      <c r="S7" s="552"/>
      <c r="T7" s="552"/>
      <c r="U7" s="552"/>
      <c r="V7" s="552"/>
      <c r="W7" s="552"/>
      <c r="X7" s="552"/>
      <c r="Y7" s="552"/>
      <c r="Z7" s="552"/>
      <c r="AA7" s="140"/>
      <c r="AB7" s="51"/>
      <c r="AC7" s="547" t="str">
        <f>+D7</f>
        <v>USD against</v>
      </c>
      <c r="AD7" s="548"/>
      <c r="AE7" s="548"/>
      <c r="AF7" s="548"/>
      <c r="AG7" s="548"/>
      <c r="AH7" s="548"/>
      <c r="AI7" s="548"/>
      <c r="AJ7" s="548"/>
      <c r="AK7" s="548"/>
      <c r="AL7" s="548"/>
      <c r="AM7" s="548"/>
      <c r="AN7" s="548"/>
      <c r="AO7" s="548"/>
      <c r="AP7" s="548"/>
      <c r="AQ7" s="548"/>
      <c r="AR7" s="548"/>
      <c r="AS7" s="548"/>
      <c r="AT7" s="548"/>
      <c r="AU7" s="548"/>
      <c r="AV7" s="548"/>
      <c r="AW7" s="548"/>
      <c r="AX7" s="548"/>
      <c r="AY7" s="549"/>
      <c r="BA7" s="52"/>
    </row>
    <row r="8" spans="2:53" s="53" customFormat="1" ht="27.9" customHeight="1">
      <c r="B8" s="97"/>
      <c r="C8" s="98"/>
      <c r="D8" s="159" t="s">
        <v>7</v>
      </c>
      <c r="E8" s="159" t="s">
        <v>23</v>
      </c>
      <c r="F8" s="159" t="s">
        <v>6</v>
      </c>
      <c r="G8" s="159" t="s">
        <v>5</v>
      </c>
      <c r="H8" s="159" t="s">
        <v>35</v>
      </c>
      <c r="I8" s="159" t="s">
        <v>19</v>
      </c>
      <c r="J8" s="159" t="s">
        <v>4</v>
      </c>
      <c r="K8" s="159" t="s">
        <v>25</v>
      </c>
      <c r="L8" s="163" t="s">
        <v>37</v>
      </c>
      <c r="M8" s="159" t="s">
        <v>3</v>
      </c>
      <c r="N8" s="159" t="s">
        <v>27</v>
      </c>
      <c r="O8" s="327" t="s">
        <v>28</v>
      </c>
      <c r="P8" s="327" t="s">
        <v>39</v>
      </c>
      <c r="Q8" s="327" t="s">
        <v>38</v>
      </c>
      <c r="R8" s="327" t="s">
        <v>30</v>
      </c>
      <c r="S8" s="327" t="s">
        <v>31</v>
      </c>
      <c r="T8" s="327" t="s">
        <v>22</v>
      </c>
      <c r="U8" s="327" t="s">
        <v>40</v>
      </c>
      <c r="V8" s="327" t="s">
        <v>156</v>
      </c>
      <c r="W8" s="327" t="s">
        <v>33</v>
      </c>
      <c r="X8" s="159" t="s">
        <v>34</v>
      </c>
      <c r="Y8" s="160" t="s">
        <v>61</v>
      </c>
      <c r="Z8" s="148" t="s">
        <v>8</v>
      </c>
      <c r="AA8" s="140"/>
      <c r="AB8" s="54"/>
      <c r="AC8" s="161" t="str">
        <f>+D8</f>
        <v>AUD</v>
      </c>
      <c r="AD8" s="161" t="str">
        <f t="shared" ref="AD8:AW8" si="0">+E8</f>
        <v>BRL</v>
      </c>
      <c r="AE8" s="161" t="str">
        <f t="shared" si="0"/>
        <v>CAD</v>
      </c>
      <c r="AF8" s="161" t="str">
        <f t="shared" si="0"/>
        <v>CHF</v>
      </c>
      <c r="AG8" s="161" t="str">
        <f t="shared" si="0"/>
        <v>CNY</v>
      </c>
      <c r="AH8" s="161" t="str">
        <f t="shared" si="0"/>
        <v>EUR</v>
      </c>
      <c r="AI8" s="161" t="str">
        <f t="shared" si="0"/>
        <v>GBP</v>
      </c>
      <c r="AJ8" s="161" t="str">
        <f t="shared" si="0"/>
        <v>HKD</v>
      </c>
      <c r="AK8" s="161" t="str">
        <f t="shared" si="0"/>
        <v>INR</v>
      </c>
      <c r="AL8" s="161" t="str">
        <f t="shared" si="0"/>
        <v>JPY</v>
      </c>
      <c r="AM8" s="161" t="str">
        <f t="shared" si="0"/>
        <v>KRW</v>
      </c>
      <c r="AN8" s="161" t="str">
        <f t="shared" si="0"/>
        <v>MXN</v>
      </c>
      <c r="AO8" s="161" t="str">
        <f t="shared" si="0"/>
        <v>NOK</v>
      </c>
      <c r="AP8" s="161" t="str">
        <f t="shared" si="0"/>
        <v>NZD</v>
      </c>
      <c r="AQ8" s="161" t="str">
        <f t="shared" si="0"/>
        <v>PLN</v>
      </c>
      <c r="AR8" s="161" t="str">
        <f t="shared" si="0"/>
        <v>RUB</v>
      </c>
      <c r="AS8" s="161" t="str">
        <f t="shared" si="0"/>
        <v>SEK</v>
      </c>
      <c r="AT8" s="161" t="str">
        <f t="shared" si="0"/>
        <v>SGD</v>
      </c>
      <c r="AU8" s="161" t="str">
        <f t="shared" si="0"/>
        <v>TRY</v>
      </c>
      <c r="AV8" s="161" t="str">
        <f t="shared" si="0"/>
        <v>TWD</v>
      </c>
      <c r="AW8" s="161" t="str">
        <f t="shared" si="0"/>
        <v>ZAR</v>
      </c>
      <c r="AX8" s="161" t="s">
        <v>98</v>
      </c>
      <c r="AY8" s="161" t="str">
        <f>+Z8</f>
        <v>TOT</v>
      </c>
      <c r="BA8" s="162" t="str">
        <f>+Z8</f>
        <v>TOT</v>
      </c>
    </row>
    <row r="9" spans="2:53" s="57" customFormat="1" ht="30" customHeight="1">
      <c r="B9" s="316"/>
      <c r="C9" s="317" t="s">
        <v>50</v>
      </c>
      <c r="D9" s="376"/>
      <c r="E9" s="376"/>
      <c r="F9" s="376"/>
      <c r="G9" s="376"/>
      <c r="H9" s="376"/>
      <c r="I9" s="376"/>
      <c r="J9" s="376"/>
      <c r="K9" s="376"/>
      <c r="L9" s="388"/>
      <c r="M9" s="388"/>
      <c r="N9" s="388"/>
      <c r="O9" s="388"/>
      <c r="P9" s="388"/>
      <c r="Q9" s="388"/>
      <c r="R9" s="388"/>
      <c r="S9" s="388"/>
      <c r="T9" s="388"/>
      <c r="U9" s="388"/>
      <c r="V9" s="388"/>
      <c r="W9" s="388"/>
      <c r="X9" s="388"/>
      <c r="Y9" s="388"/>
      <c r="Z9" s="389"/>
      <c r="AA9" s="277"/>
      <c r="AB9" s="56"/>
      <c r="AC9" s="86"/>
      <c r="AD9" s="86"/>
      <c r="AE9" s="86"/>
      <c r="AF9" s="86"/>
      <c r="AG9" s="86"/>
      <c r="AH9" s="86"/>
      <c r="AI9" s="86"/>
      <c r="AJ9" s="86"/>
      <c r="AK9" s="86"/>
      <c r="AL9" s="86"/>
      <c r="AM9" s="86"/>
      <c r="AN9" s="86"/>
      <c r="AO9" s="86"/>
      <c r="AP9" s="86"/>
      <c r="AQ9" s="86"/>
      <c r="AR9" s="86"/>
      <c r="AS9" s="86"/>
      <c r="AT9" s="86"/>
      <c r="AU9" s="86"/>
      <c r="AV9" s="86"/>
      <c r="AW9" s="86"/>
      <c r="AX9" s="86"/>
      <c r="AY9" s="86"/>
      <c r="BA9" s="81"/>
    </row>
    <row r="10" spans="2:53" s="53" customFormat="1" ht="17.100000000000001" customHeight="1">
      <c r="B10" s="318"/>
      <c r="C10" s="182" t="s">
        <v>10</v>
      </c>
      <c r="D10" s="376"/>
      <c r="E10" s="376"/>
      <c r="F10" s="376"/>
      <c r="G10" s="376"/>
      <c r="H10" s="376"/>
      <c r="I10" s="376"/>
      <c r="J10" s="376"/>
      <c r="K10" s="376"/>
      <c r="L10" s="376"/>
      <c r="M10" s="376"/>
      <c r="N10" s="376"/>
      <c r="O10" s="376"/>
      <c r="P10" s="376"/>
      <c r="Q10" s="376"/>
      <c r="R10" s="376"/>
      <c r="S10" s="376"/>
      <c r="T10" s="376"/>
      <c r="U10" s="376"/>
      <c r="V10" s="376"/>
      <c r="W10" s="376"/>
      <c r="X10" s="376"/>
      <c r="Y10" s="376"/>
      <c r="Z10" s="378">
        <f>SUM(D10:Y10)</f>
        <v>0</v>
      </c>
      <c r="AA10" s="278"/>
      <c r="AB10" s="52"/>
      <c r="AC10" s="90">
        <f t="shared" ref="AC10:AY10" si="1">+D10-SUM(D11:D12)</f>
        <v>0</v>
      </c>
      <c r="AD10" s="90">
        <f t="shared" si="1"/>
        <v>0</v>
      </c>
      <c r="AE10" s="90">
        <f t="shared" si="1"/>
        <v>0</v>
      </c>
      <c r="AF10" s="90">
        <f t="shared" si="1"/>
        <v>0</v>
      </c>
      <c r="AG10" s="90">
        <f t="shared" si="1"/>
        <v>0</v>
      </c>
      <c r="AH10" s="90">
        <f t="shared" si="1"/>
        <v>0</v>
      </c>
      <c r="AI10" s="90">
        <f t="shared" si="1"/>
        <v>0</v>
      </c>
      <c r="AJ10" s="90">
        <f t="shared" si="1"/>
        <v>0</v>
      </c>
      <c r="AK10" s="90">
        <f t="shared" si="1"/>
        <v>0</v>
      </c>
      <c r="AL10" s="90">
        <f t="shared" si="1"/>
        <v>0</v>
      </c>
      <c r="AM10" s="90">
        <f t="shared" si="1"/>
        <v>0</v>
      </c>
      <c r="AN10" s="90">
        <f t="shared" si="1"/>
        <v>0</v>
      </c>
      <c r="AO10" s="90">
        <f t="shared" si="1"/>
        <v>0</v>
      </c>
      <c r="AP10" s="90">
        <f t="shared" si="1"/>
        <v>0</v>
      </c>
      <c r="AQ10" s="90">
        <f t="shared" si="1"/>
        <v>0</v>
      </c>
      <c r="AR10" s="90">
        <f t="shared" si="1"/>
        <v>0</v>
      </c>
      <c r="AS10" s="90">
        <f t="shared" si="1"/>
        <v>0</v>
      </c>
      <c r="AT10" s="90">
        <f t="shared" si="1"/>
        <v>0</v>
      </c>
      <c r="AU10" s="90">
        <f t="shared" si="1"/>
        <v>0</v>
      </c>
      <c r="AV10" s="90">
        <f t="shared" si="1"/>
        <v>0</v>
      </c>
      <c r="AW10" s="90">
        <f t="shared" si="1"/>
        <v>0</v>
      </c>
      <c r="AX10" s="90">
        <f t="shared" si="1"/>
        <v>0</v>
      </c>
      <c r="AY10" s="90">
        <f t="shared" si="1"/>
        <v>0</v>
      </c>
      <c r="BA10" s="90">
        <f>+Z10-SUM(D10:Y10)</f>
        <v>0</v>
      </c>
    </row>
    <row r="11" spans="2:53" s="53" customFormat="1" ht="17.100000000000001" customHeight="1">
      <c r="B11" s="319"/>
      <c r="C11" s="184" t="s">
        <v>52</v>
      </c>
      <c r="D11" s="376"/>
      <c r="E11" s="376"/>
      <c r="F11" s="376"/>
      <c r="G11" s="376"/>
      <c r="H11" s="376"/>
      <c r="I11" s="376"/>
      <c r="J11" s="376"/>
      <c r="K11" s="376"/>
      <c r="L11" s="376"/>
      <c r="M11" s="376"/>
      <c r="N11" s="376"/>
      <c r="O11" s="376"/>
      <c r="P11" s="376"/>
      <c r="Q11" s="376"/>
      <c r="R11" s="376"/>
      <c r="S11" s="376"/>
      <c r="T11" s="376"/>
      <c r="U11" s="376"/>
      <c r="V11" s="376"/>
      <c r="W11" s="376"/>
      <c r="X11" s="376"/>
      <c r="Y11" s="376"/>
      <c r="Z11" s="378">
        <f t="shared" ref="Z11:Z25" si="2">SUM(D11:Y11)</f>
        <v>0</v>
      </c>
      <c r="AA11" s="278"/>
      <c r="AB11" s="52"/>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BA11" s="90">
        <f t="shared" ref="BA11:BA87" si="3">+Z11-SUM(D11:Y11)</f>
        <v>0</v>
      </c>
    </row>
    <row r="12" spans="2:53" s="53" customFormat="1" ht="17.100000000000001" customHeight="1">
      <c r="B12" s="319"/>
      <c r="C12" s="184" t="s">
        <v>53</v>
      </c>
      <c r="D12" s="376"/>
      <c r="E12" s="376"/>
      <c r="F12" s="376"/>
      <c r="G12" s="376"/>
      <c r="H12" s="376"/>
      <c r="I12" s="376"/>
      <c r="J12" s="376"/>
      <c r="K12" s="376"/>
      <c r="L12" s="376"/>
      <c r="M12" s="376"/>
      <c r="N12" s="376"/>
      <c r="O12" s="376"/>
      <c r="P12" s="376"/>
      <c r="Q12" s="376"/>
      <c r="R12" s="376"/>
      <c r="S12" s="376"/>
      <c r="T12" s="376"/>
      <c r="U12" s="376"/>
      <c r="V12" s="376"/>
      <c r="W12" s="376"/>
      <c r="X12" s="376"/>
      <c r="Y12" s="376"/>
      <c r="Z12" s="378">
        <f t="shared" si="2"/>
        <v>0</v>
      </c>
      <c r="AA12" s="278"/>
      <c r="AB12" s="52"/>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BA12" s="90">
        <f t="shared" si="3"/>
        <v>0</v>
      </c>
    </row>
    <row r="13" spans="2:53" s="53" customFormat="1" ht="30" customHeight="1">
      <c r="B13" s="318"/>
      <c r="C13" s="457" t="s">
        <v>11</v>
      </c>
      <c r="D13" s="376"/>
      <c r="E13" s="376"/>
      <c r="F13" s="376"/>
      <c r="G13" s="376"/>
      <c r="H13" s="376"/>
      <c r="I13" s="376"/>
      <c r="J13" s="376"/>
      <c r="K13" s="376"/>
      <c r="L13" s="376"/>
      <c r="M13" s="376"/>
      <c r="N13" s="376"/>
      <c r="O13" s="376"/>
      <c r="P13" s="376"/>
      <c r="Q13" s="376"/>
      <c r="R13" s="376"/>
      <c r="S13" s="376"/>
      <c r="T13" s="376"/>
      <c r="U13" s="376"/>
      <c r="V13" s="376"/>
      <c r="W13" s="376"/>
      <c r="X13" s="376"/>
      <c r="Y13" s="376"/>
      <c r="Z13" s="378">
        <f t="shared" si="2"/>
        <v>0</v>
      </c>
      <c r="AA13" s="278"/>
      <c r="AB13" s="52"/>
      <c r="AC13" s="90">
        <f t="shared" ref="AC13:AY13" si="4">+D13-SUM(D14:D15)</f>
        <v>0</v>
      </c>
      <c r="AD13" s="90">
        <f t="shared" si="4"/>
        <v>0</v>
      </c>
      <c r="AE13" s="90">
        <f t="shared" si="4"/>
        <v>0</v>
      </c>
      <c r="AF13" s="90">
        <f t="shared" si="4"/>
        <v>0</v>
      </c>
      <c r="AG13" s="90">
        <f t="shared" si="4"/>
        <v>0</v>
      </c>
      <c r="AH13" s="90">
        <f t="shared" si="4"/>
        <v>0</v>
      </c>
      <c r="AI13" s="90">
        <f t="shared" si="4"/>
        <v>0</v>
      </c>
      <c r="AJ13" s="90">
        <f t="shared" si="4"/>
        <v>0</v>
      </c>
      <c r="AK13" s="90">
        <f t="shared" si="4"/>
        <v>0</v>
      </c>
      <c r="AL13" s="90">
        <f t="shared" si="4"/>
        <v>0</v>
      </c>
      <c r="AM13" s="90">
        <f t="shared" si="4"/>
        <v>0</v>
      </c>
      <c r="AN13" s="90">
        <f t="shared" si="4"/>
        <v>0</v>
      </c>
      <c r="AO13" s="90">
        <f t="shared" si="4"/>
        <v>0</v>
      </c>
      <c r="AP13" s="90">
        <f t="shared" si="4"/>
        <v>0</v>
      </c>
      <c r="AQ13" s="90">
        <f t="shared" si="4"/>
        <v>0</v>
      </c>
      <c r="AR13" s="90">
        <f t="shared" si="4"/>
        <v>0</v>
      </c>
      <c r="AS13" s="90">
        <f t="shared" si="4"/>
        <v>0</v>
      </c>
      <c r="AT13" s="90">
        <f t="shared" si="4"/>
        <v>0</v>
      </c>
      <c r="AU13" s="90">
        <f t="shared" si="4"/>
        <v>0</v>
      </c>
      <c r="AV13" s="90">
        <f t="shared" si="4"/>
        <v>0</v>
      </c>
      <c r="AW13" s="90">
        <f t="shared" si="4"/>
        <v>0</v>
      </c>
      <c r="AX13" s="90">
        <f t="shared" si="4"/>
        <v>0</v>
      </c>
      <c r="AY13" s="90">
        <f t="shared" si="4"/>
        <v>0</v>
      </c>
      <c r="BA13" s="90">
        <f t="shared" si="3"/>
        <v>0</v>
      </c>
    </row>
    <row r="14" spans="2:53" s="53" customFormat="1" ht="17.100000000000001" customHeight="1">
      <c r="B14" s="318"/>
      <c r="C14" s="458" t="s">
        <v>52</v>
      </c>
      <c r="D14" s="376"/>
      <c r="E14" s="376"/>
      <c r="F14" s="376"/>
      <c r="G14" s="376"/>
      <c r="H14" s="376"/>
      <c r="I14" s="376"/>
      <c r="J14" s="376"/>
      <c r="K14" s="376"/>
      <c r="L14" s="376"/>
      <c r="M14" s="376"/>
      <c r="N14" s="376"/>
      <c r="O14" s="376"/>
      <c r="P14" s="376"/>
      <c r="Q14" s="376"/>
      <c r="R14" s="376"/>
      <c r="S14" s="376"/>
      <c r="T14" s="376"/>
      <c r="U14" s="376"/>
      <c r="V14" s="376"/>
      <c r="W14" s="376"/>
      <c r="X14" s="376"/>
      <c r="Y14" s="376"/>
      <c r="Z14" s="378">
        <f t="shared" si="2"/>
        <v>0</v>
      </c>
      <c r="AA14" s="278"/>
      <c r="AB14" s="52"/>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BA14" s="90">
        <f t="shared" si="3"/>
        <v>0</v>
      </c>
    </row>
    <row r="15" spans="2:53" s="53" customFormat="1" ht="17.100000000000001" customHeight="1">
      <c r="B15" s="318"/>
      <c r="C15" s="458" t="s">
        <v>53</v>
      </c>
      <c r="D15" s="376"/>
      <c r="E15" s="376"/>
      <c r="F15" s="376"/>
      <c r="G15" s="376"/>
      <c r="H15" s="376"/>
      <c r="I15" s="376"/>
      <c r="J15" s="376"/>
      <c r="K15" s="376"/>
      <c r="L15" s="376"/>
      <c r="M15" s="376"/>
      <c r="N15" s="376"/>
      <c r="O15" s="376"/>
      <c r="P15" s="376"/>
      <c r="Q15" s="376"/>
      <c r="R15" s="376"/>
      <c r="S15" s="376"/>
      <c r="T15" s="376"/>
      <c r="U15" s="376"/>
      <c r="V15" s="376"/>
      <c r="W15" s="376"/>
      <c r="X15" s="376"/>
      <c r="Y15" s="376"/>
      <c r="Z15" s="378">
        <f t="shared" si="2"/>
        <v>0</v>
      </c>
      <c r="AA15" s="278"/>
      <c r="AB15" s="52"/>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BA15" s="90">
        <f t="shared" si="3"/>
        <v>0</v>
      </c>
    </row>
    <row r="16" spans="2:53" s="57" customFormat="1" ht="30" customHeight="1">
      <c r="B16" s="320"/>
      <c r="C16" s="459" t="s">
        <v>88</v>
      </c>
      <c r="D16" s="380"/>
      <c r="E16" s="380"/>
      <c r="F16" s="380"/>
      <c r="G16" s="380"/>
      <c r="H16" s="380"/>
      <c r="I16" s="380"/>
      <c r="J16" s="380"/>
      <c r="K16" s="380"/>
      <c r="L16" s="380"/>
      <c r="M16" s="380"/>
      <c r="N16" s="380"/>
      <c r="O16" s="380"/>
      <c r="P16" s="380"/>
      <c r="Q16" s="380"/>
      <c r="R16" s="380"/>
      <c r="S16" s="380"/>
      <c r="T16" s="380"/>
      <c r="U16" s="380"/>
      <c r="V16" s="380"/>
      <c r="W16" s="380"/>
      <c r="X16" s="380"/>
      <c r="Y16" s="380"/>
      <c r="Z16" s="378">
        <f t="shared" si="2"/>
        <v>0</v>
      </c>
      <c r="AA16" s="279"/>
      <c r="AB16" s="56"/>
      <c r="AC16" s="92">
        <f>+D13-SUM(D16:D21)</f>
        <v>0</v>
      </c>
      <c r="AD16" s="92">
        <f t="shared" ref="AD16:AY16" si="5">+E13-SUM(E16:E21)</f>
        <v>0</v>
      </c>
      <c r="AE16" s="92">
        <f t="shared" si="5"/>
        <v>0</v>
      </c>
      <c r="AF16" s="92">
        <f t="shared" si="5"/>
        <v>0</v>
      </c>
      <c r="AG16" s="92">
        <f t="shared" si="5"/>
        <v>0</v>
      </c>
      <c r="AH16" s="92">
        <f t="shared" si="5"/>
        <v>0</v>
      </c>
      <c r="AI16" s="92">
        <f t="shared" si="5"/>
        <v>0</v>
      </c>
      <c r="AJ16" s="92">
        <f t="shared" si="5"/>
        <v>0</v>
      </c>
      <c r="AK16" s="92">
        <f t="shared" si="5"/>
        <v>0</v>
      </c>
      <c r="AL16" s="92">
        <f t="shared" si="5"/>
        <v>0</v>
      </c>
      <c r="AM16" s="92">
        <f t="shared" si="5"/>
        <v>0</v>
      </c>
      <c r="AN16" s="92">
        <f t="shared" si="5"/>
        <v>0</v>
      </c>
      <c r="AO16" s="92">
        <f t="shared" si="5"/>
        <v>0</v>
      </c>
      <c r="AP16" s="92">
        <f t="shared" si="5"/>
        <v>0</v>
      </c>
      <c r="AQ16" s="92">
        <f t="shared" si="5"/>
        <v>0</v>
      </c>
      <c r="AR16" s="92">
        <f t="shared" si="5"/>
        <v>0</v>
      </c>
      <c r="AS16" s="92">
        <f t="shared" si="5"/>
        <v>0</v>
      </c>
      <c r="AT16" s="92">
        <f t="shared" si="5"/>
        <v>0</v>
      </c>
      <c r="AU16" s="92">
        <f t="shared" si="5"/>
        <v>0</v>
      </c>
      <c r="AV16" s="92">
        <f t="shared" si="5"/>
        <v>0</v>
      </c>
      <c r="AW16" s="92">
        <f t="shared" si="5"/>
        <v>0</v>
      </c>
      <c r="AX16" s="92">
        <f t="shared" si="5"/>
        <v>0</v>
      </c>
      <c r="AY16" s="92">
        <f t="shared" si="5"/>
        <v>0</v>
      </c>
      <c r="BA16" s="92">
        <f t="shared" si="3"/>
        <v>0</v>
      </c>
    </row>
    <row r="17" spans="2:53" s="53" customFormat="1" ht="17.100000000000001" customHeight="1">
      <c r="B17" s="319"/>
      <c r="C17" s="458" t="s">
        <v>64</v>
      </c>
      <c r="D17" s="376"/>
      <c r="E17" s="376"/>
      <c r="F17" s="376"/>
      <c r="G17" s="376"/>
      <c r="H17" s="376"/>
      <c r="I17" s="376"/>
      <c r="J17" s="376"/>
      <c r="K17" s="376"/>
      <c r="L17" s="376"/>
      <c r="M17" s="376"/>
      <c r="N17" s="376"/>
      <c r="O17" s="376"/>
      <c r="P17" s="376"/>
      <c r="Q17" s="376"/>
      <c r="R17" s="376"/>
      <c r="S17" s="376"/>
      <c r="T17" s="376"/>
      <c r="U17" s="376"/>
      <c r="V17" s="376"/>
      <c r="W17" s="376"/>
      <c r="X17" s="376"/>
      <c r="Y17" s="376"/>
      <c r="Z17" s="377">
        <f t="shared" si="2"/>
        <v>0</v>
      </c>
      <c r="AA17" s="278"/>
      <c r="AB17" s="52"/>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BA17" s="90">
        <f t="shared" si="3"/>
        <v>0</v>
      </c>
    </row>
    <row r="18" spans="2:53" s="53" customFormat="1" ht="17.100000000000001" customHeight="1">
      <c r="B18" s="319"/>
      <c r="C18" s="458" t="s">
        <v>157</v>
      </c>
      <c r="D18" s="376"/>
      <c r="E18" s="376"/>
      <c r="F18" s="376"/>
      <c r="G18" s="376"/>
      <c r="H18" s="376"/>
      <c r="I18" s="376"/>
      <c r="J18" s="376"/>
      <c r="K18" s="376"/>
      <c r="L18" s="376"/>
      <c r="M18" s="376"/>
      <c r="N18" s="376"/>
      <c r="O18" s="376"/>
      <c r="P18" s="376"/>
      <c r="Q18" s="376"/>
      <c r="R18" s="376"/>
      <c r="S18" s="376"/>
      <c r="T18" s="376"/>
      <c r="U18" s="376"/>
      <c r="V18" s="376"/>
      <c r="W18" s="376"/>
      <c r="X18" s="376"/>
      <c r="Y18" s="376"/>
      <c r="Z18" s="377">
        <f t="shared" si="2"/>
        <v>0</v>
      </c>
      <c r="AA18" s="278"/>
      <c r="AB18" s="52"/>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BA18" s="90">
        <f t="shared" si="3"/>
        <v>0</v>
      </c>
    </row>
    <row r="19" spans="2:53" s="53" customFormat="1" ht="17.100000000000001" customHeight="1">
      <c r="B19" s="319"/>
      <c r="C19" s="458" t="s">
        <v>89</v>
      </c>
      <c r="D19" s="376"/>
      <c r="E19" s="376"/>
      <c r="F19" s="376"/>
      <c r="G19" s="376"/>
      <c r="H19" s="376"/>
      <c r="I19" s="376"/>
      <c r="J19" s="376"/>
      <c r="K19" s="376"/>
      <c r="L19" s="376"/>
      <c r="M19" s="376"/>
      <c r="N19" s="376"/>
      <c r="O19" s="376"/>
      <c r="P19" s="376"/>
      <c r="Q19" s="376"/>
      <c r="R19" s="376"/>
      <c r="S19" s="376"/>
      <c r="T19" s="376"/>
      <c r="U19" s="376"/>
      <c r="V19" s="376"/>
      <c r="W19" s="376"/>
      <c r="X19" s="376"/>
      <c r="Y19" s="376"/>
      <c r="Z19" s="377">
        <f t="shared" si="2"/>
        <v>0</v>
      </c>
      <c r="AA19" s="278"/>
      <c r="AB19" s="52"/>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BA19" s="90">
        <f t="shared" si="3"/>
        <v>0</v>
      </c>
    </row>
    <row r="20" spans="2:53" s="53" customFormat="1" ht="17.100000000000001" customHeight="1">
      <c r="B20" s="319"/>
      <c r="C20" s="460" t="s">
        <v>45</v>
      </c>
      <c r="D20" s="376"/>
      <c r="E20" s="376"/>
      <c r="F20" s="376"/>
      <c r="G20" s="376"/>
      <c r="H20" s="376"/>
      <c r="I20" s="376"/>
      <c r="J20" s="376"/>
      <c r="K20" s="376"/>
      <c r="L20" s="376"/>
      <c r="M20" s="376"/>
      <c r="N20" s="376"/>
      <c r="O20" s="376"/>
      <c r="P20" s="376"/>
      <c r="Q20" s="376"/>
      <c r="R20" s="376"/>
      <c r="S20" s="376"/>
      <c r="T20" s="376"/>
      <c r="U20" s="376"/>
      <c r="V20" s="376"/>
      <c r="W20" s="376"/>
      <c r="X20" s="376"/>
      <c r="Y20" s="376"/>
      <c r="Z20" s="377">
        <f t="shared" si="2"/>
        <v>0</v>
      </c>
      <c r="AA20" s="278"/>
      <c r="AB20" s="52"/>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BA20" s="90">
        <f t="shared" si="3"/>
        <v>0</v>
      </c>
    </row>
    <row r="21" spans="2:53" s="53" customFormat="1" ht="17.100000000000001" customHeight="1">
      <c r="B21" s="319"/>
      <c r="C21" s="460" t="s">
        <v>124</v>
      </c>
      <c r="D21" s="376"/>
      <c r="E21" s="376"/>
      <c r="F21" s="376"/>
      <c r="G21" s="376"/>
      <c r="H21" s="376"/>
      <c r="I21" s="376"/>
      <c r="J21" s="376"/>
      <c r="K21" s="376"/>
      <c r="L21" s="376"/>
      <c r="M21" s="376"/>
      <c r="N21" s="376"/>
      <c r="O21" s="376"/>
      <c r="P21" s="376"/>
      <c r="Q21" s="376"/>
      <c r="R21" s="376"/>
      <c r="S21" s="376"/>
      <c r="T21" s="376"/>
      <c r="U21" s="376"/>
      <c r="V21" s="376"/>
      <c r="W21" s="376"/>
      <c r="X21" s="376"/>
      <c r="Y21" s="376"/>
      <c r="Z21" s="377">
        <f t="shared" si="2"/>
        <v>0</v>
      </c>
      <c r="AA21" s="278"/>
      <c r="AB21" s="52"/>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BA21" s="90">
        <f t="shared" si="3"/>
        <v>0</v>
      </c>
    </row>
    <row r="22" spans="2:53" s="57" customFormat="1" ht="24.9" customHeight="1">
      <c r="B22" s="320"/>
      <c r="C22" s="461" t="s">
        <v>12</v>
      </c>
      <c r="D22" s="380"/>
      <c r="E22" s="380"/>
      <c r="F22" s="380"/>
      <c r="G22" s="380"/>
      <c r="H22" s="380"/>
      <c r="I22" s="380"/>
      <c r="J22" s="380"/>
      <c r="K22" s="380"/>
      <c r="L22" s="380"/>
      <c r="M22" s="380"/>
      <c r="N22" s="380"/>
      <c r="O22" s="380"/>
      <c r="P22" s="380"/>
      <c r="Q22" s="380"/>
      <c r="R22" s="380"/>
      <c r="S22" s="380"/>
      <c r="T22" s="380"/>
      <c r="U22" s="380"/>
      <c r="V22" s="380"/>
      <c r="W22" s="380"/>
      <c r="X22" s="380"/>
      <c r="Y22" s="380"/>
      <c r="Z22" s="378">
        <f>SUM(D22:Y22)</f>
        <v>0</v>
      </c>
      <c r="AA22" s="278"/>
      <c r="AB22" s="56"/>
      <c r="AC22" s="92">
        <f t="shared" ref="AC22:AY22" si="6">+D22-SUM(D23:D24)</f>
        <v>0</v>
      </c>
      <c r="AD22" s="92">
        <f t="shared" si="6"/>
        <v>0</v>
      </c>
      <c r="AE22" s="92">
        <f t="shared" si="6"/>
        <v>0</v>
      </c>
      <c r="AF22" s="92">
        <f t="shared" si="6"/>
        <v>0</v>
      </c>
      <c r="AG22" s="92">
        <f t="shared" si="6"/>
        <v>0</v>
      </c>
      <c r="AH22" s="92">
        <f t="shared" si="6"/>
        <v>0</v>
      </c>
      <c r="AI22" s="92">
        <f t="shared" si="6"/>
        <v>0</v>
      </c>
      <c r="AJ22" s="92">
        <f t="shared" si="6"/>
        <v>0</v>
      </c>
      <c r="AK22" s="92">
        <f t="shared" si="6"/>
        <v>0</v>
      </c>
      <c r="AL22" s="92">
        <f t="shared" si="6"/>
        <v>0</v>
      </c>
      <c r="AM22" s="92">
        <f t="shared" si="6"/>
        <v>0</v>
      </c>
      <c r="AN22" s="92">
        <f t="shared" si="6"/>
        <v>0</v>
      </c>
      <c r="AO22" s="92">
        <f t="shared" si="6"/>
        <v>0</v>
      </c>
      <c r="AP22" s="92">
        <f t="shared" si="6"/>
        <v>0</v>
      </c>
      <c r="AQ22" s="92">
        <f t="shared" si="6"/>
        <v>0</v>
      </c>
      <c r="AR22" s="92">
        <f t="shared" si="6"/>
        <v>0</v>
      </c>
      <c r="AS22" s="92">
        <f t="shared" si="6"/>
        <v>0</v>
      </c>
      <c r="AT22" s="92">
        <f t="shared" si="6"/>
        <v>0</v>
      </c>
      <c r="AU22" s="92">
        <f t="shared" si="6"/>
        <v>0</v>
      </c>
      <c r="AV22" s="92">
        <f t="shared" si="6"/>
        <v>0</v>
      </c>
      <c r="AW22" s="92">
        <f t="shared" si="6"/>
        <v>0</v>
      </c>
      <c r="AX22" s="92">
        <f t="shared" si="6"/>
        <v>0</v>
      </c>
      <c r="AY22" s="92">
        <f t="shared" si="6"/>
        <v>0</v>
      </c>
      <c r="BA22" s="92">
        <f t="shared" si="3"/>
        <v>0</v>
      </c>
    </row>
    <row r="23" spans="2:53" s="102" customFormat="1" ht="17.100000000000001" customHeight="1">
      <c r="B23" s="253"/>
      <c r="C23" s="458" t="s">
        <v>52</v>
      </c>
      <c r="D23" s="379"/>
      <c r="E23" s="379"/>
      <c r="F23" s="379"/>
      <c r="G23" s="379"/>
      <c r="H23" s="379"/>
      <c r="I23" s="379"/>
      <c r="J23" s="379"/>
      <c r="K23" s="379"/>
      <c r="L23" s="379"/>
      <c r="M23" s="379"/>
      <c r="N23" s="379"/>
      <c r="O23" s="379"/>
      <c r="P23" s="379"/>
      <c r="Q23" s="379"/>
      <c r="R23" s="379"/>
      <c r="S23" s="379"/>
      <c r="T23" s="379"/>
      <c r="U23" s="379"/>
      <c r="V23" s="379"/>
      <c r="W23" s="379"/>
      <c r="X23" s="379"/>
      <c r="Y23" s="379"/>
      <c r="Z23" s="378">
        <f>SUM(D23:Y23)</f>
        <v>0</v>
      </c>
      <c r="AA23" s="278"/>
      <c r="AB23" s="101"/>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BA23" s="90">
        <f t="shared" si="3"/>
        <v>0</v>
      </c>
    </row>
    <row r="24" spans="2:53" s="53" customFormat="1" ht="17.100000000000001" customHeight="1">
      <c r="B24" s="319"/>
      <c r="C24" s="458" t="s">
        <v>53</v>
      </c>
      <c r="D24" s="376"/>
      <c r="E24" s="376"/>
      <c r="F24" s="376"/>
      <c r="G24" s="376"/>
      <c r="H24" s="376"/>
      <c r="I24" s="376"/>
      <c r="J24" s="376"/>
      <c r="K24" s="376"/>
      <c r="L24" s="376"/>
      <c r="M24" s="376"/>
      <c r="N24" s="376"/>
      <c r="O24" s="376"/>
      <c r="P24" s="376"/>
      <c r="Q24" s="376"/>
      <c r="R24" s="376"/>
      <c r="S24" s="376"/>
      <c r="T24" s="376"/>
      <c r="U24" s="376"/>
      <c r="V24" s="376"/>
      <c r="W24" s="376"/>
      <c r="X24" s="376"/>
      <c r="Y24" s="376"/>
      <c r="Z24" s="378">
        <f>SUM(D24:Y24)</f>
        <v>0</v>
      </c>
      <c r="AA24" s="278"/>
      <c r="AB24" s="52"/>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BA24" s="90">
        <f t="shared" si="3"/>
        <v>0</v>
      </c>
    </row>
    <row r="25" spans="2:53" s="57" customFormat="1" ht="30" customHeight="1">
      <c r="B25" s="322"/>
      <c r="C25" s="461" t="s">
        <v>46</v>
      </c>
      <c r="D25" s="381">
        <f>+SUM(D22,D13,D10)</f>
        <v>0</v>
      </c>
      <c r="E25" s="381">
        <f t="shared" ref="E25:K25" si="7">+SUM(E22,E13,E10)</f>
        <v>0</v>
      </c>
      <c r="F25" s="381">
        <f t="shared" si="7"/>
        <v>0</v>
      </c>
      <c r="G25" s="381">
        <f t="shared" si="7"/>
        <v>0</v>
      </c>
      <c r="H25" s="381">
        <f t="shared" si="7"/>
        <v>0</v>
      </c>
      <c r="I25" s="381">
        <f t="shared" si="7"/>
        <v>0</v>
      </c>
      <c r="J25" s="381">
        <f t="shared" si="7"/>
        <v>0</v>
      </c>
      <c r="K25" s="381">
        <f t="shared" si="7"/>
        <v>0</v>
      </c>
      <c r="L25" s="381">
        <f>+SUM(L22,L13,L10)</f>
        <v>0</v>
      </c>
      <c r="M25" s="381">
        <f t="shared" ref="M25:Y25" si="8">+SUM(M22,M13,M10)</f>
        <v>0</v>
      </c>
      <c r="N25" s="381">
        <f t="shared" si="8"/>
        <v>0</v>
      </c>
      <c r="O25" s="381">
        <f t="shared" si="8"/>
        <v>0</v>
      </c>
      <c r="P25" s="381">
        <f t="shared" si="8"/>
        <v>0</v>
      </c>
      <c r="Q25" s="381">
        <f t="shared" si="8"/>
        <v>0</v>
      </c>
      <c r="R25" s="381">
        <f t="shared" si="8"/>
        <v>0</v>
      </c>
      <c r="S25" s="381">
        <f t="shared" si="8"/>
        <v>0</v>
      </c>
      <c r="T25" s="381">
        <f t="shared" si="8"/>
        <v>0</v>
      </c>
      <c r="U25" s="381">
        <f t="shared" si="8"/>
        <v>0</v>
      </c>
      <c r="V25" s="381">
        <f t="shared" si="8"/>
        <v>0</v>
      </c>
      <c r="W25" s="381">
        <f t="shared" si="8"/>
        <v>0</v>
      </c>
      <c r="X25" s="381">
        <f t="shared" si="8"/>
        <v>0</v>
      </c>
      <c r="Y25" s="381">
        <f t="shared" si="8"/>
        <v>0</v>
      </c>
      <c r="Z25" s="378">
        <f t="shared" si="2"/>
        <v>0</v>
      </c>
      <c r="AA25" s="277"/>
      <c r="AB25" s="56"/>
      <c r="AC25" s="92">
        <f t="shared" ref="AC25:AY25" si="9">+D25-D10-D13-D22</f>
        <v>0</v>
      </c>
      <c r="AD25" s="92">
        <f t="shared" si="9"/>
        <v>0</v>
      </c>
      <c r="AE25" s="92">
        <f t="shared" si="9"/>
        <v>0</v>
      </c>
      <c r="AF25" s="92">
        <f t="shared" si="9"/>
        <v>0</v>
      </c>
      <c r="AG25" s="92">
        <f t="shared" si="9"/>
        <v>0</v>
      </c>
      <c r="AH25" s="92">
        <f t="shared" si="9"/>
        <v>0</v>
      </c>
      <c r="AI25" s="92">
        <f t="shared" si="9"/>
        <v>0</v>
      </c>
      <c r="AJ25" s="92">
        <f t="shared" si="9"/>
        <v>0</v>
      </c>
      <c r="AK25" s="92">
        <f t="shared" si="9"/>
        <v>0</v>
      </c>
      <c r="AL25" s="92">
        <f t="shared" si="9"/>
        <v>0</v>
      </c>
      <c r="AM25" s="92">
        <f t="shared" si="9"/>
        <v>0</v>
      </c>
      <c r="AN25" s="92">
        <f t="shared" si="9"/>
        <v>0</v>
      </c>
      <c r="AO25" s="92">
        <f t="shared" si="9"/>
        <v>0</v>
      </c>
      <c r="AP25" s="92">
        <f t="shared" si="9"/>
        <v>0</v>
      </c>
      <c r="AQ25" s="92">
        <f t="shared" si="9"/>
        <v>0</v>
      </c>
      <c r="AR25" s="92">
        <f t="shared" si="9"/>
        <v>0</v>
      </c>
      <c r="AS25" s="92">
        <f t="shared" si="9"/>
        <v>0</v>
      </c>
      <c r="AT25" s="92">
        <f t="shared" si="9"/>
        <v>0</v>
      </c>
      <c r="AU25" s="92">
        <f t="shared" si="9"/>
        <v>0</v>
      </c>
      <c r="AV25" s="92">
        <f t="shared" si="9"/>
        <v>0</v>
      </c>
      <c r="AW25" s="92">
        <f t="shared" si="9"/>
        <v>0</v>
      </c>
      <c r="AX25" s="92">
        <f t="shared" si="9"/>
        <v>0</v>
      </c>
      <c r="AY25" s="92">
        <f t="shared" si="9"/>
        <v>0</v>
      </c>
      <c r="BA25" s="92">
        <f t="shared" si="3"/>
        <v>0</v>
      </c>
    </row>
    <row r="26" spans="2:53" s="102" customFormat="1" ht="17.100000000000001" customHeight="1">
      <c r="B26" s="253"/>
      <c r="C26" s="462" t="s">
        <v>196</v>
      </c>
      <c r="D26" s="261"/>
      <c r="E26" s="261"/>
      <c r="F26" s="261"/>
      <c r="G26" s="261"/>
      <c r="H26" s="261"/>
      <c r="I26" s="261"/>
      <c r="J26" s="261"/>
      <c r="K26" s="261"/>
      <c r="L26" s="261"/>
      <c r="M26" s="261"/>
      <c r="N26" s="261"/>
      <c r="O26" s="261"/>
      <c r="P26" s="261"/>
      <c r="Q26" s="261"/>
      <c r="R26" s="261"/>
      <c r="S26" s="261"/>
      <c r="T26" s="261"/>
      <c r="U26" s="261"/>
      <c r="V26" s="261"/>
      <c r="W26" s="261"/>
      <c r="X26" s="261"/>
      <c r="Y26" s="261"/>
      <c r="Z26" s="262">
        <f>SUM(D26:Y26)</f>
        <v>0</v>
      </c>
      <c r="AA26" s="280"/>
      <c r="AB26" s="101"/>
      <c r="AC26" s="100">
        <f>+IF((D26+D27&gt;D25),111,0)</f>
        <v>0</v>
      </c>
      <c r="AD26" s="100">
        <f t="shared" ref="AD26:AY26" si="10">+IF((E26+E27&gt;E25),111,0)</f>
        <v>0</v>
      </c>
      <c r="AE26" s="100">
        <f t="shared" si="10"/>
        <v>0</v>
      </c>
      <c r="AF26" s="100">
        <f t="shared" si="10"/>
        <v>0</v>
      </c>
      <c r="AG26" s="100">
        <f t="shared" si="10"/>
        <v>0</v>
      </c>
      <c r="AH26" s="100">
        <f t="shared" si="10"/>
        <v>0</v>
      </c>
      <c r="AI26" s="100">
        <f t="shared" si="10"/>
        <v>0</v>
      </c>
      <c r="AJ26" s="100">
        <f t="shared" si="10"/>
        <v>0</v>
      </c>
      <c r="AK26" s="100">
        <f t="shared" si="10"/>
        <v>0</v>
      </c>
      <c r="AL26" s="100">
        <f t="shared" si="10"/>
        <v>0</v>
      </c>
      <c r="AM26" s="100">
        <f t="shared" si="10"/>
        <v>0</v>
      </c>
      <c r="AN26" s="100">
        <f t="shared" si="10"/>
        <v>0</v>
      </c>
      <c r="AO26" s="100">
        <f t="shared" si="10"/>
        <v>0</v>
      </c>
      <c r="AP26" s="100">
        <f t="shared" si="10"/>
        <v>0</v>
      </c>
      <c r="AQ26" s="100">
        <f t="shared" si="10"/>
        <v>0</v>
      </c>
      <c r="AR26" s="100">
        <f t="shared" si="10"/>
        <v>0</v>
      </c>
      <c r="AS26" s="100">
        <f t="shared" si="10"/>
        <v>0</v>
      </c>
      <c r="AT26" s="100">
        <f t="shared" si="10"/>
        <v>0</v>
      </c>
      <c r="AU26" s="100">
        <f t="shared" si="10"/>
        <v>0</v>
      </c>
      <c r="AV26" s="100">
        <f t="shared" si="10"/>
        <v>0</v>
      </c>
      <c r="AW26" s="100">
        <f t="shared" si="10"/>
        <v>0</v>
      </c>
      <c r="AX26" s="100">
        <f t="shared" si="10"/>
        <v>0</v>
      </c>
      <c r="AY26" s="100">
        <f t="shared" si="10"/>
        <v>0</v>
      </c>
      <c r="BA26" s="100">
        <f t="shared" si="3"/>
        <v>0</v>
      </c>
    </row>
    <row r="27" spans="2:53" s="102" customFormat="1" ht="17.100000000000001" customHeight="1">
      <c r="B27" s="253"/>
      <c r="C27" s="462" t="s">
        <v>197</v>
      </c>
      <c r="D27" s="261"/>
      <c r="E27" s="261"/>
      <c r="F27" s="261"/>
      <c r="G27" s="261"/>
      <c r="H27" s="261"/>
      <c r="I27" s="261"/>
      <c r="J27" s="261"/>
      <c r="K27" s="261"/>
      <c r="L27" s="261"/>
      <c r="M27" s="261"/>
      <c r="N27" s="261"/>
      <c r="O27" s="261"/>
      <c r="P27" s="261"/>
      <c r="Q27" s="261"/>
      <c r="R27" s="261"/>
      <c r="S27" s="261"/>
      <c r="T27" s="261"/>
      <c r="U27" s="261"/>
      <c r="V27" s="261"/>
      <c r="W27" s="261"/>
      <c r="X27" s="261"/>
      <c r="Y27" s="261"/>
      <c r="Z27" s="262">
        <f>SUM(D27:Y27)</f>
        <v>0</v>
      </c>
      <c r="AA27" s="280"/>
      <c r="AB27" s="101"/>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BA27" s="100">
        <f t="shared" si="3"/>
        <v>0</v>
      </c>
    </row>
    <row r="28" spans="2:53" s="102" customFormat="1" ht="17.100000000000001" customHeight="1">
      <c r="B28" s="254"/>
      <c r="C28" s="463" t="s">
        <v>136</v>
      </c>
      <c r="D28" s="263"/>
      <c r="E28" s="263"/>
      <c r="F28" s="263"/>
      <c r="G28" s="263"/>
      <c r="H28" s="263"/>
      <c r="I28" s="263"/>
      <c r="J28" s="263"/>
      <c r="K28" s="263"/>
      <c r="L28" s="263"/>
      <c r="M28" s="263"/>
      <c r="N28" s="263"/>
      <c r="O28" s="263"/>
      <c r="P28" s="263"/>
      <c r="Q28" s="263"/>
      <c r="R28" s="263"/>
      <c r="S28" s="263"/>
      <c r="T28" s="263"/>
      <c r="U28" s="263"/>
      <c r="V28" s="263"/>
      <c r="W28" s="263"/>
      <c r="X28" s="263"/>
      <c r="Y28" s="263"/>
      <c r="Z28" s="262">
        <f>SUM(D28:Y28)</f>
        <v>0</v>
      </c>
      <c r="AA28" s="281"/>
      <c r="AB28" s="101"/>
      <c r="AC28" s="100">
        <f>+IF((D28&gt;D25),111,0)</f>
        <v>0</v>
      </c>
      <c r="AD28" s="100">
        <f t="shared" ref="AD28:AY28" si="11">+IF((E28&gt;E25),111,0)</f>
        <v>0</v>
      </c>
      <c r="AE28" s="100">
        <f t="shared" si="11"/>
        <v>0</v>
      </c>
      <c r="AF28" s="100">
        <f t="shared" si="11"/>
        <v>0</v>
      </c>
      <c r="AG28" s="100">
        <f t="shared" si="11"/>
        <v>0</v>
      </c>
      <c r="AH28" s="100">
        <f t="shared" si="11"/>
        <v>0</v>
      </c>
      <c r="AI28" s="100">
        <f t="shared" si="11"/>
        <v>0</v>
      </c>
      <c r="AJ28" s="100">
        <f t="shared" si="11"/>
        <v>0</v>
      </c>
      <c r="AK28" s="100">
        <f t="shared" si="11"/>
        <v>0</v>
      </c>
      <c r="AL28" s="100">
        <f t="shared" si="11"/>
        <v>0</v>
      </c>
      <c r="AM28" s="100">
        <f t="shared" si="11"/>
        <v>0</v>
      </c>
      <c r="AN28" s="100">
        <f t="shared" si="11"/>
        <v>0</v>
      </c>
      <c r="AO28" s="100">
        <f t="shared" si="11"/>
        <v>0</v>
      </c>
      <c r="AP28" s="100">
        <f t="shared" si="11"/>
        <v>0</v>
      </c>
      <c r="AQ28" s="100">
        <f t="shared" si="11"/>
        <v>0</v>
      </c>
      <c r="AR28" s="100">
        <f t="shared" si="11"/>
        <v>0</v>
      </c>
      <c r="AS28" s="100">
        <f t="shared" si="11"/>
        <v>0</v>
      </c>
      <c r="AT28" s="100">
        <f t="shared" si="11"/>
        <v>0</v>
      </c>
      <c r="AU28" s="100">
        <f t="shared" si="11"/>
        <v>0</v>
      </c>
      <c r="AV28" s="100">
        <f t="shared" si="11"/>
        <v>0</v>
      </c>
      <c r="AW28" s="100">
        <f t="shared" si="11"/>
        <v>0</v>
      </c>
      <c r="AX28" s="100">
        <f t="shared" si="11"/>
        <v>0</v>
      </c>
      <c r="AY28" s="100">
        <f t="shared" si="11"/>
        <v>0</v>
      </c>
      <c r="BA28" s="100">
        <f t="shared" si="3"/>
        <v>0</v>
      </c>
    </row>
    <row r="29" spans="2:53" s="57" customFormat="1" ht="30" customHeight="1">
      <c r="B29" s="323"/>
      <c r="C29" s="464" t="s">
        <v>125</v>
      </c>
      <c r="D29" s="380"/>
      <c r="E29" s="380"/>
      <c r="F29" s="380"/>
      <c r="G29" s="380"/>
      <c r="H29" s="380"/>
      <c r="I29" s="380"/>
      <c r="J29" s="380"/>
      <c r="K29" s="380"/>
      <c r="L29" s="380"/>
      <c r="M29" s="380"/>
      <c r="N29" s="380"/>
      <c r="O29" s="380"/>
      <c r="P29" s="380"/>
      <c r="Q29" s="380"/>
      <c r="R29" s="380"/>
      <c r="S29" s="380"/>
      <c r="T29" s="380"/>
      <c r="U29" s="380"/>
      <c r="V29" s="380"/>
      <c r="W29" s="380"/>
      <c r="X29" s="380"/>
      <c r="Y29" s="380"/>
      <c r="Z29" s="386"/>
      <c r="AA29" s="277"/>
      <c r="AB29" s="56"/>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BA29" s="94">
        <f t="shared" si="3"/>
        <v>0</v>
      </c>
    </row>
    <row r="30" spans="2:53" s="53" customFormat="1" ht="17.100000000000001" customHeight="1">
      <c r="B30" s="318"/>
      <c r="C30" s="457" t="s">
        <v>10</v>
      </c>
      <c r="D30" s="376"/>
      <c r="E30" s="376"/>
      <c r="F30" s="376"/>
      <c r="G30" s="376"/>
      <c r="H30" s="376"/>
      <c r="I30" s="376"/>
      <c r="J30" s="376"/>
      <c r="K30" s="376"/>
      <c r="L30" s="376"/>
      <c r="M30" s="376"/>
      <c r="N30" s="376"/>
      <c r="O30" s="376"/>
      <c r="P30" s="376"/>
      <c r="Q30" s="376"/>
      <c r="R30" s="376"/>
      <c r="S30" s="376"/>
      <c r="T30" s="376"/>
      <c r="U30" s="376"/>
      <c r="V30" s="376"/>
      <c r="W30" s="376"/>
      <c r="X30" s="376"/>
      <c r="Y30" s="376"/>
      <c r="Z30" s="378">
        <f>SUM(D30:Y30)</f>
        <v>0</v>
      </c>
      <c r="AA30" s="278"/>
      <c r="AB30" s="52"/>
      <c r="AC30" s="90">
        <f t="shared" ref="AC30:AY30" si="12">+D30-SUM(D31:D32)</f>
        <v>0</v>
      </c>
      <c r="AD30" s="90">
        <f t="shared" si="12"/>
        <v>0</v>
      </c>
      <c r="AE30" s="90">
        <f t="shared" si="12"/>
        <v>0</v>
      </c>
      <c r="AF30" s="90">
        <f t="shared" si="12"/>
        <v>0</v>
      </c>
      <c r="AG30" s="90">
        <f t="shared" si="12"/>
        <v>0</v>
      </c>
      <c r="AH30" s="90">
        <f t="shared" si="12"/>
        <v>0</v>
      </c>
      <c r="AI30" s="90">
        <f t="shared" si="12"/>
        <v>0</v>
      </c>
      <c r="AJ30" s="90">
        <f t="shared" si="12"/>
        <v>0</v>
      </c>
      <c r="AK30" s="90">
        <f t="shared" si="12"/>
        <v>0</v>
      </c>
      <c r="AL30" s="90">
        <f t="shared" si="12"/>
        <v>0</v>
      </c>
      <c r="AM30" s="90">
        <f t="shared" si="12"/>
        <v>0</v>
      </c>
      <c r="AN30" s="90">
        <f t="shared" si="12"/>
        <v>0</v>
      </c>
      <c r="AO30" s="90">
        <f t="shared" si="12"/>
        <v>0</v>
      </c>
      <c r="AP30" s="90">
        <f t="shared" si="12"/>
        <v>0</v>
      </c>
      <c r="AQ30" s="90">
        <f t="shared" si="12"/>
        <v>0</v>
      </c>
      <c r="AR30" s="90">
        <f t="shared" si="12"/>
        <v>0</v>
      </c>
      <c r="AS30" s="90">
        <f t="shared" si="12"/>
        <v>0</v>
      </c>
      <c r="AT30" s="90">
        <f t="shared" si="12"/>
        <v>0</v>
      </c>
      <c r="AU30" s="90">
        <f t="shared" si="12"/>
        <v>0</v>
      </c>
      <c r="AV30" s="90">
        <f t="shared" si="12"/>
        <v>0</v>
      </c>
      <c r="AW30" s="90">
        <f t="shared" si="12"/>
        <v>0</v>
      </c>
      <c r="AX30" s="90">
        <f t="shared" si="12"/>
        <v>0</v>
      </c>
      <c r="AY30" s="90">
        <f t="shared" si="12"/>
        <v>0</v>
      </c>
      <c r="BA30" s="90">
        <f t="shared" si="3"/>
        <v>0</v>
      </c>
    </row>
    <row r="31" spans="2:53" s="53" customFormat="1" ht="17.100000000000001" customHeight="1">
      <c r="B31" s="319"/>
      <c r="C31" s="458" t="s">
        <v>52</v>
      </c>
      <c r="D31" s="376"/>
      <c r="E31" s="376"/>
      <c r="F31" s="376"/>
      <c r="G31" s="376"/>
      <c r="H31" s="376"/>
      <c r="I31" s="376"/>
      <c r="J31" s="376"/>
      <c r="K31" s="376"/>
      <c r="L31" s="376"/>
      <c r="M31" s="376"/>
      <c r="N31" s="376"/>
      <c r="O31" s="376"/>
      <c r="P31" s="376"/>
      <c r="Q31" s="376"/>
      <c r="R31" s="376"/>
      <c r="S31" s="376"/>
      <c r="T31" s="376"/>
      <c r="U31" s="376"/>
      <c r="V31" s="376"/>
      <c r="W31" s="376"/>
      <c r="X31" s="376"/>
      <c r="Y31" s="376"/>
      <c r="Z31" s="378">
        <f t="shared" ref="Z31:Z45" si="13">SUM(D31:Y31)</f>
        <v>0</v>
      </c>
      <c r="AA31" s="278"/>
      <c r="AB31" s="52"/>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BA31" s="90">
        <f t="shared" si="3"/>
        <v>0</v>
      </c>
    </row>
    <row r="32" spans="2:53" s="53" customFormat="1" ht="17.100000000000001" customHeight="1">
      <c r="B32" s="319"/>
      <c r="C32" s="458" t="s">
        <v>53</v>
      </c>
      <c r="D32" s="376"/>
      <c r="E32" s="376"/>
      <c r="F32" s="376"/>
      <c r="G32" s="376"/>
      <c r="H32" s="376"/>
      <c r="I32" s="376"/>
      <c r="J32" s="376"/>
      <c r="K32" s="376"/>
      <c r="L32" s="376"/>
      <c r="M32" s="376"/>
      <c r="N32" s="376"/>
      <c r="O32" s="376"/>
      <c r="P32" s="376"/>
      <c r="Q32" s="376"/>
      <c r="R32" s="376"/>
      <c r="S32" s="376"/>
      <c r="T32" s="376"/>
      <c r="U32" s="376"/>
      <c r="V32" s="376"/>
      <c r="W32" s="376"/>
      <c r="X32" s="376"/>
      <c r="Y32" s="376"/>
      <c r="Z32" s="378">
        <f t="shared" si="13"/>
        <v>0</v>
      </c>
      <c r="AA32" s="278"/>
      <c r="AB32" s="52"/>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BA32" s="90">
        <f t="shared" si="3"/>
        <v>0</v>
      </c>
    </row>
    <row r="33" spans="2:53" s="53" customFormat="1" ht="30" customHeight="1">
      <c r="B33" s="318"/>
      <c r="C33" s="457" t="s">
        <v>11</v>
      </c>
      <c r="D33" s="376"/>
      <c r="E33" s="376"/>
      <c r="F33" s="376"/>
      <c r="G33" s="376"/>
      <c r="H33" s="376"/>
      <c r="I33" s="376"/>
      <c r="J33" s="376"/>
      <c r="K33" s="376"/>
      <c r="L33" s="376"/>
      <c r="M33" s="376"/>
      <c r="N33" s="376"/>
      <c r="O33" s="376"/>
      <c r="P33" s="376"/>
      <c r="Q33" s="376"/>
      <c r="R33" s="376"/>
      <c r="S33" s="376"/>
      <c r="T33" s="376"/>
      <c r="U33" s="376"/>
      <c r="V33" s="376"/>
      <c r="W33" s="376"/>
      <c r="X33" s="376"/>
      <c r="Y33" s="376"/>
      <c r="Z33" s="378">
        <f t="shared" si="13"/>
        <v>0</v>
      </c>
      <c r="AA33" s="278"/>
      <c r="AB33" s="52"/>
      <c r="AC33" s="90">
        <f t="shared" ref="AC33:AY33" si="14">+D33-SUM(D34:D35)</f>
        <v>0</v>
      </c>
      <c r="AD33" s="90">
        <f t="shared" si="14"/>
        <v>0</v>
      </c>
      <c r="AE33" s="90">
        <f t="shared" si="14"/>
        <v>0</v>
      </c>
      <c r="AF33" s="90">
        <f t="shared" si="14"/>
        <v>0</v>
      </c>
      <c r="AG33" s="90">
        <f t="shared" si="14"/>
        <v>0</v>
      </c>
      <c r="AH33" s="90">
        <f t="shared" si="14"/>
        <v>0</v>
      </c>
      <c r="AI33" s="90">
        <f t="shared" si="14"/>
        <v>0</v>
      </c>
      <c r="AJ33" s="90">
        <f t="shared" si="14"/>
        <v>0</v>
      </c>
      <c r="AK33" s="90">
        <f t="shared" si="14"/>
        <v>0</v>
      </c>
      <c r="AL33" s="90">
        <f t="shared" si="14"/>
        <v>0</v>
      </c>
      <c r="AM33" s="90">
        <f t="shared" si="14"/>
        <v>0</v>
      </c>
      <c r="AN33" s="90">
        <f t="shared" si="14"/>
        <v>0</v>
      </c>
      <c r="AO33" s="90">
        <f t="shared" si="14"/>
        <v>0</v>
      </c>
      <c r="AP33" s="90">
        <f t="shared" si="14"/>
        <v>0</v>
      </c>
      <c r="AQ33" s="90">
        <f t="shared" si="14"/>
        <v>0</v>
      </c>
      <c r="AR33" s="90">
        <f t="shared" si="14"/>
        <v>0</v>
      </c>
      <c r="AS33" s="90">
        <f t="shared" si="14"/>
        <v>0</v>
      </c>
      <c r="AT33" s="90">
        <f t="shared" si="14"/>
        <v>0</v>
      </c>
      <c r="AU33" s="90">
        <f t="shared" si="14"/>
        <v>0</v>
      </c>
      <c r="AV33" s="90">
        <f t="shared" si="14"/>
        <v>0</v>
      </c>
      <c r="AW33" s="90">
        <f t="shared" si="14"/>
        <v>0</v>
      </c>
      <c r="AX33" s="90">
        <f t="shared" si="14"/>
        <v>0</v>
      </c>
      <c r="AY33" s="90">
        <f t="shared" si="14"/>
        <v>0</v>
      </c>
      <c r="BA33" s="90">
        <f t="shared" si="3"/>
        <v>0</v>
      </c>
    </row>
    <row r="34" spans="2:53" s="53" customFormat="1" ht="17.100000000000001" customHeight="1">
      <c r="B34" s="318"/>
      <c r="C34" s="458" t="s">
        <v>52</v>
      </c>
      <c r="D34" s="376"/>
      <c r="E34" s="376"/>
      <c r="F34" s="376"/>
      <c r="G34" s="376"/>
      <c r="H34" s="376"/>
      <c r="I34" s="376"/>
      <c r="J34" s="376"/>
      <c r="K34" s="376"/>
      <c r="L34" s="376"/>
      <c r="M34" s="376"/>
      <c r="N34" s="376"/>
      <c r="O34" s="376"/>
      <c r="P34" s="376"/>
      <c r="Q34" s="376"/>
      <c r="R34" s="376"/>
      <c r="S34" s="376"/>
      <c r="T34" s="376"/>
      <c r="U34" s="376"/>
      <c r="V34" s="376"/>
      <c r="W34" s="376"/>
      <c r="X34" s="376"/>
      <c r="Y34" s="376"/>
      <c r="Z34" s="378">
        <f t="shared" si="13"/>
        <v>0</v>
      </c>
      <c r="AA34" s="278"/>
      <c r="AB34" s="52"/>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BA34" s="90">
        <f t="shared" si="3"/>
        <v>0</v>
      </c>
    </row>
    <row r="35" spans="2:53" s="53" customFormat="1" ht="17.100000000000001" customHeight="1">
      <c r="B35" s="318"/>
      <c r="C35" s="458" t="s">
        <v>53</v>
      </c>
      <c r="D35" s="376"/>
      <c r="E35" s="376"/>
      <c r="F35" s="376"/>
      <c r="G35" s="376"/>
      <c r="H35" s="376"/>
      <c r="I35" s="376"/>
      <c r="J35" s="376"/>
      <c r="K35" s="376"/>
      <c r="L35" s="376"/>
      <c r="M35" s="376"/>
      <c r="N35" s="376"/>
      <c r="O35" s="376"/>
      <c r="P35" s="376"/>
      <c r="Q35" s="376"/>
      <c r="R35" s="376"/>
      <c r="S35" s="376"/>
      <c r="T35" s="376"/>
      <c r="U35" s="376"/>
      <c r="V35" s="376"/>
      <c r="W35" s="376"/>
      <c r="X35" s="376"/>
      <c r="Y35" s="376"/>
      <c r="Z35" s="378">
        <f t="shared" si="13"/>
        <v>0</v>
      </c>
      <c r="AA35" s="278"/>
      <c r="AB35" s="52"/>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BA35" s="90">
        <f t="shared" si="3"/>
        <v>0</v>
      </c>
    </row>
    <row r="36" spans="2:53" s="57" customFormat="1" ht="30" customHeight="1">
      <c r="B36" s="320"/>
      <c r="C36" s="459" t="s">
        <v>88</v>
      </c>
      <c r="D36" s="380"/>
      <c r="E36" s="380"/>
      <c r="F36" s="380"/>
      <c r="G36" s="380"/>
      <c r="H36" s="380"/>
      <c r="I36" s="380"/>
      <c r="J36" s="380"/>
      <c r="K36" s="380"/>
      <c r="L36" s="380"/>
      <c r="M36" s="380"/>
      <c r="N36" s="380"/>
      <c r="O36" s="380"/>
      <c r="P36" s="380"/>
      <c r="Q36" s="380"/>
      <c r="R36" s="380"/>
      <c r="S36" s="380"/>
      <c r="T36" s="380"/>
      <c r="U36" s="380"/>
      <c r="V36" s="380"/>
      <c r="W36" s="380"/>
      <c r="X36" s="380"/>
      <c r="Y36" s="380"/>
      <c r="Z36" s="378">
        <f t="shared" si="13"/>
        <v>0</v>
      </c>
      <c r="AA36" s="279"/>
      <c r="AB36" s="56"/>
      <c r="AC36" s="92">
        <f t="shared" ref="AC36:AY36" si="15">+D33-SUM(D36:D41)</f>
        <v>0</v>
      </c>
      <c r="AD36" s="92">
        <f t="shared" si="15"/>
        <v>0</v>
      </c>
      <c r="AE36" s="92">
        <f t="shared" si="15"/>
        <v>0</v>
      </c>
      <c r="AF36" s="92">
        <f t="shared" si="15"/>
        <v>0</v>
      </c>
      <c r="AG36" s="92">
        <f t="shared" si="15"/>
        <v>0</v>
      </c>
      <c r="AH36" s="92">
        <f t="shared" si="15"/>
        <v>0</v>
      </c>
      <c r="AI36" s="92">
        <f t="shared" si="15"/>
        <v>0</v>
      </c>
      <c r="AJ36" s="92">
        <f t="shared" si="15"/>
        <v>0</v>
      </c>
      <c r="AK36" s="92">
        <f t="shared" si="15"/>
        <v>0</v>
      </c>
      <c r="AL36" s="92">
        <f t="shared" si="15"/>
        <v>0</v>
      </c>
      <c r="AM36" s="92">
        <f t="shared" si="15"/>
        <v>0</v>
      </c>
      <c r="AN36" s="92">
        <f t="shared" si="15"/>
        <v>0</v>
      </c>
      <c r="AO36" s="92">
        <f t="shared" si="15"/>
        <v>0</v>
      </c>
      <c r="AP36" s="92">
        <f t="shared" si="15"/>
        <v>0</v>
      </c>
      <c r="AQ36" s="92">
        <f t="shared" si="15"/>
        <v>0</v>
      </c>
      <c r="AR36" s="92">
        <f t="shared" si="15"/>
        <v>0</v>
      </c>
      <c r="AS36" s="92">
        <f t="shared" si="15"/>
        <v>0</v>
      </c>
      <c r="AT36" s="92">
        <f t="shared" si="15"/>
        <v>0</v>
      </c>
      <c r="AU36" s="92">
        <f t="shared" si="15"/>
        <v>0</v>
      </c>
      <c r="AV36" s="92">
        <f t="shared" si="15"/>
        <v>0</v>
      </c>
      <c r="AW36" s="92">
        <f t="shared" si="15"/>
        <v>0</v>
      </c>
      <c r="AX36" s="92">
        <f t="shared" si="15"/>
        <v>0</v>
      </c>
      <c r="AY36" s="92">
        <f t="shared" si="15"/>
        <v>0</v>
      </c>
      <c r="BA36" s="92">
        <f t="shared" si="3"/>
        <v>0</v>
      </c>
    </row>
    <row r="37" spans="2:53" s="53" customFormat="1" ht="17.100000000000001" customHeight="1">
      <c r="B37" s="319"/>
      <c r="C37" s="458" t="s">
        <v>64</v>
      </c>
      <c r="D37" s="376"/>
      <c r="E37" s="376"/>
      <c r="F37" s="376"/>
      <c r="G37" s="376"/>
      <c r="H37" s="376"/>
      <c r="I37" s="376"/>
      <c r="J37" s="376"/>
      <c r="K37" s="376"/>
      <c r="L37" s="376"/>
      <c r="M37" s="376"/>
      <c r="N37" s="376"/>
      <c r="O37" s="376"/>
      <c r="P37" s="376"/>
      <c r="Q37" s="376"/>
      <c r="R37" s="376"/>
      <c r="S37" s="376"/>
      <c r="T37" s="376"/>
      <c r="U37" s="376"/>
      <c r="V37" s="376"/>
      <c r="W37" s="376"/>
      <c r="X37" s="376"/>
      <c r="Y37" s="376"/>
      <c r="Z37" s="377">
        <f t="shared" si="13"/>
        <v>0</v>
      </c>
      <c r="AA37" s="278"/>
      <c r="AB37" s="52"/>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BA37" s="90">
        <f t="shared" si="3"/>
        <v>0</v>
      </c>
    </row>
    <row r="38" spans="2:53" s="53" customFormat="1" ht="17.100000000000001" customHeight="1">
      <c r="B38" s="319"/>
      <c r="C38" s="458" t="s">
        <v>157</v>
      </c>
      <c r="D38" s="376"/>
      <c r="E38" s="376"/>
      <c r="F38" s="376"/>
      <c r="G38" s="376"/>
      <c r="H38" s="376"/>
      <c r="I38" s="376"/>
      <c r="J38" s="376"/>
      <c r="K38" s="376"/>
      <c r="L38" s="376"/>
      <c r="M38" s="376"/>
      <c r="N38" s="376"/>
      <c r="O38" s="376"/>
      <c r="P38" s="376"/>
      <c r="Q38" s="376"/>
      <c r="R38" s="376"/>
      <c r="S38" s="376"/>
      <c r="T38" s="376"/>
      <c r="U38" s="376"/>
      <c r="V38" s="376"/>
      <c r="W38" s="376"/>
      <c r="X38" s="376"/>
      <c r="Y38" s="376"/>
      <c r="Z38" s="377">
        <f t="shared" si="13"/>
        <v>0</v>
      </c>
      <c r="AA38" s="278"/>
      <c r="AB38" s="52"/>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BA38" s="90">
        <f t="shared" si="3"/>
        <v>0</v>
      </c>
    </row>
    <row r="39" spans="2:53" s="53" customFormat="1" ht="17.100000000000001" customHeight="1">
      <c r="B39" s="319"/>
      <c r="C39" s="458" t="s">
        <v>89</v>
      </c>
      <c r="D39" s="376"/>
      <c r="E39" s="376"/>
      <c r="F39" s="376"/>
      <c r="G39" s="376"/>
      <c r="H39" s="376"/>
      <c r="I39" s="376"/>
      <c r="J39" s="376"/>
      <c r="K39" s="376"/>
      <c r="L39" s="376"/>
      <c r="M39" s="376"/>
      <c r="N39" s="376"/>
      <c r="O39" s="376"/>
      <c r="P39" s="376"/>
      <c r="Q39" s="376"/>
      <c r="R39" s="376"/>
      <c r="S39" s="376"/>
      <c r="T39" s="376"/>
      <c r="U39" s="376"/>
      <c r="V39" s="376"/>
      <c r="W39" s="376"/>
      <c r="X39" s="376"/>
      <c r="Y39" s="376"/>
      <c r="Z39" s="377">
        <f t="shared" si="13"/>
        <v>0</v>
      </c>
      <c r="AA39" s="278"/>
      <c r="AB39" s="52"/>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BA39" s="90">
        <f t="shared" si="3"/>
        <v>0</v>
      </c>
    </row>
    <row r="40" spans="2:53" s="53" customFormat="1" ht="17.100000000000001" customHeight="1">
      <c r="B40" s="319"/>
      <c r="C40" s="460" t="s">
        <v>45</v>
      </c>
      <c r="D40" s="376"/>
      <c r="E40" s="376"/>
      <c r="F40" s="376"/>
      <c r="G40" s="376"/>
      <c r="H40" s="376"/>
      <c r="I40" s="376"/>
      <c r="J40" s="376"/>
      <c r="K40" s="376"/>
      <c r="L40" s="376"/>
      <c r="M40" s="376"/>
      <c r="N40" s="376"/>
      <c r="O40" s="376"/>
      <c r="P40" s="376"/>
      <c r="Q40" s="376"/>
      <c r="R40" s="376"/>
      <c r="S40" s="376"/>
      <c r="T40" s="376"/>
      <c r="U40" s="376"/>
      <c r="V40" s="376"/>
      <c r="W40" s="376"/>
      <c r="X40" s="376"/>
      <c r="Y40" s="376"/>
      <c r="Z40" s="377">
        <f t="shared" si="13"/>
        <v>0</v>
      </c>
      <c r="AA40" s="278"/>
      <c r="AB40" s="52"/>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BA40" s="90">
        <f t="shared" si="3"/>
        <v>0</v>
      </c>
    </row>
    <row r="41" spans="2:53" s="53" customFormat="1" ht="17.100000000000001" customHeight="1">
      <c r="B41" s="319"/>
      <c r="C41" s="460" t="s">
        <v>124</v>
      </c>
      <c r="D41" s="376"/>
      <c r="E41" s="376"/>
      <c r="F41" s="376"/>
      <c r="G41" s="376"/>
      <c r="H41" s="376"/>
      <c r="I41" s="376"/>
      <c r="J41" s="376"/>
      <c r="K41" s="376"/>
      <c r="L41" s="376"/>
      <c r="M41" s="376"/>
      <c r="N41" s="376"/>
      <c r="O41" s="376"/>
      <c r="P41" s="376"/>
      <c r="Q41" s="376"/>
      <c r="R41" s="376"/>
      <c r="S41" s="376"/>
      <c r="T41" s="376"/>
      <c r="U41" s="376"/>
      <c r="V41" s="376"/>
      <c r="W41" s="376"/>
      <c r="X41" s="376"/>
      <c r="Y41" s="376"/>
      <c r="Z41" s="377">
        <f t="shared" si="13"/>
        <v>0</v>
      </c>
      <c r="AA41" s="278"/>
      <c r="AB41" s="52"/>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BA41" s="90">
        <f>+Z41-SUM(D41:Y41)</f>
        <v>0</v>
      </c>
    </row>
    <row r="42" spans="2:53" s="57" customFormat="1" ht="24.9" customHeight="1">
      <c r="B42" s="320"/>
      <c r="C42" s="461" t="s">
        <v>12</v>
      </c>
      <c r="D42" s="380"/>
      <c r="E42" s="380"/>
      <c r="F42" s="380"/>
      <c r="G42" s="380"/>
      <c r="H42" s="380"/>
      <c r="I42" s="380"/>
      <c r="J42" s="380"/>
      <c r="K42" s="380"/>
      <c r="L42" s="380"/>
      <c r="M42" s="380"/>
      <c r="N42" s="380"/>
      <c r="O42" s="380"/>
      <c r="P42" s="380"/>
      <c r="Q42" s="380"/>
      <c r="R42" s="380"/>
      <c r="S42" s="380"/>
      <c r="T42" s="380"/>
      <c r="U42" s="380"/>
      <c r="V42" s="380"/>
      <c r="W42" s="380"/>
      <c r="X42" s="380"/>
      <c r="Y42" s="380"/>
      <c r="Z42" s="378">
        <f t="shared" si="13"/>
        <v>0</v>
      </c>
      <c r="AA42" s="279"/>
      <c r="AB42" s="56"/>
      <c r="AC42" s="92">
        <f t="shared" ref="AC42:AY42" si="16">+D42-SUM(D43:D44)</f>
        <v>0</v>
      </c>
      <c r="AD42" s="92">
        <f t="shared" si="16"/>
        <v>0</v>
      </c>
      <c r="AE42" s="92">
        <f t="shared" si="16"/>
        <v>0</v>
      </c>
      <c r="AF42" s="92">
        <f t="shared" si="16"/>
        <v>0</v>
      </c>
      <c r="AG42" s="92">
        <f t="shared" si="16"/>
        <v>0</v>
      </c>
      <c r="AH42" s="92">
        <f t="shared" si="16"/>
        <v>0</v>
      </c>
      <c r="AI42" s="92">
        <f t="shared" si="16"/>
        <v>0</v>
      </c>
      <c r="AJ42" s="92">
        <f t="shared" si="16"/>
        <v>0</v>
      </c>
      <c r="AK42" s="92">
        <f t="shared" si="16"/>
        <v>0</v>
      </c>
      <c r="AL42" s="92">
        <f t="shared" si="16"/>
        <v>0</v>
      </c>
      <c r="AM42" s="92">
        <f t="shared" si="16"/>
        <v>0</v>
      </c>
      <c r="AN42" s="92">
        <f t="shared" si="16"/>
        <v>0</v>
      </c>
      <c r="AO42" s="92">
        <f t="shared" si="16"/>
        <v>0</v>
      </c>
      <c r="AP42" s="92">
        <f t="shared" si="16"/>
        <v>0</v>
      </c>
      <c r="AQ42" s="92">
        <f t="shared" si="16"/>
        <v>0</v>
      </c>
      <c r="AR42" s="92">
        <f t="shared" si="16"/>
        <v>0</v>
      </c>
      <c r="AS42" s="92">
        <f t="shared" si="16"/>
        <v>0</v>
      </c>
      <c r="AT42" s="92">
        <f t="shared" si="16"/>
        <v>0</v>
      </c>
      <c r="AU42" s="92">
        <f t="shared" si="16"/>
        <v>0</v>
      </c>
      <c r="AV42" s="92">
        <f t="shared" si="16"/>
        <v>0</v>
      </c>
      <c r="AW42" s="92">
        <f t="shared" si="16"/>
        <v>0</v>
      </c>
      <c r="AX42" s="92">
        <f t="shared" si="16"/>
        <v>0</v>
      </c>
      <c r="AY42" s="92">
        <f t="shared" si="16"/>
        <v>0</v>
      </c>
      <c r="BA42" s="92">
        <f t="shared" si="3"/>
        <v>0</v>
      </c>
    </row>
    <row r="43" spans="2:53" s="102" customFormat="1" ht="17.100000000000001" customHeight="1">
      <c r="B43" s="253"/>
      <c r="C43" s="458" t="s">
        <v>52</v>
      </c>
      <c r="D43" s="379"/>
      <c r="E43" s="379"/>
      <c r="F43" s="379"/>
      <c r="G43" s="379"/>
      <c r="H43" s="379"/>
      <c r="I43" s="379"/>
      <c r="J43" s="379"/>
      <c r="K43" s="379"/>
      <c r="L43" s="379"/>
      <c r="M43" s="379"/>
      <c r="N43" s="379"/>
      <c r="O43" s="379"/>
      <c r="P43" s="379"/>
      <c r="Q43" s="379"/>
      <c r="R43" s="379"/>
      <c r="S43" s="379"/>
      <c r="T43" s="379"/>
      <c r="U43" s="379"/>
      <c r="V43" s="379"/>
      <c r="W43" s="379"/>
      <c r="X43" s="379"/>
      <c r="Y43" s="379"/>
      <c r="Z43" s="378">
        <f t="shared" si="13"/>
        <v>0</v>
      </c>
      <c r="AA43" s="281"/>
      <c r="AB43" s="101"/>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BA43" s="90">
        <f t="shared" si="3"/>
        <v>0</v>
      </c>
    </row>
    <row r="44" spans="2:53" s="53" customFormat="1" ht="17.100000000000001" customHeight="1">
      <c r="B44" s="319"/>
      <c r="C44" s="458" t="s">
        <v>53</v>
      </c>
      <c r="D44" s="376"/>
      <c r="E44" s="376"/>
      <c r="F44" s="376"/>
      <c r="G44" s="376"/>
      <c r="H44" s="376"/>
      <c r="I44" s="376"/>
      <c r="J44" s="376"/>
      <c r="K44" s="376"/>
      <c r="L44" s="376"/>
      <c r="M44" s="376"/>
      <c r="N44" s="376"/>
      <c r="O44" s="376"/>
      <c r="P44" s="376"/>
      <c r="Q44" s="376"/>
      <c r="R44" s="376"/>
      <c r="S44" s="376"/>
      <c r="T44" s="376"/>
      <c r="U44" s="376"/>
      <c r="V44" s="376"/>
      <c r="W44" s="376"/>
      <c r="X44" s="376"/>
      <c r="Y44" s="376"/>
      <c r="Z44" s="378">
        <f t="shared" si="13"/>
        <v>0</v>
      </c>
      <c r="AA44" s="278"/>
      <c r="AB44" s="52"/>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BA44" s="90">
        <f t="shared" si="3"/>
        <v>0</v>
      </c>
    </row>
    <row r="45" spans="2:53" s="57" customFormat="1" ht="30" customHeight="1">
      <c r="B45" s="322"/>
      <c r="C45" s="461" t="s">
        <v>47</v>
      </c>
      <c r="D45" s="381">
        <f>+SUM(D42,D33,D30)</f>
        <v>0</v>
      </c>
      <c r="E45" s="381">
        <f t="shared" ref="E45:L45" si="17">+SUM(E42,E33,E30)</f>
        <v>0</v>
      </c>
      <c r="F45" s="381">
        <f t="shared" si="17"/>
        <v>0</v>
      </c>
      <c r="G45" s="381">
        <f t="shared" si="17"/>
        <v>0</v>
      </c>
      <c r="H45" s="381">
        <f t="shared" si="17"/>
        <v>0</v>
      </c>
      <c r="I45" s="381">
        <f t="shared" si="17"/>
        <v>0</v>
      </c>
      <c r="J45" s="381">
        <f t="shared" si="17"/>
        <v>0</v>
      </c>
      <c r="K45" s="381">
        <f t="shared" si="17"/>
        <v>0</v>
      </c>
      <c r="L45" s="381">
        <f t="shared" si="17"/>
        <v>0</v>
      </c>
      <c r="M45" s="381">
        <f t="shared" ref="M45:Y45" si="18">+SUM(M42,M33,M30)</f>
        <v>0</v>
      </c>
      <c r="N45" s="381">
        <f t="shared" si="18"/>
        <v>0</v>
      </c>
      <c r="O45" s="381">
        <f t="shared" si="18"/>
        <v>0</v>
      </c>
      <c r="P45" s="381">
        <f t="shared" si="18"/>
        <v>0</v>
      </c>
      <c r="Q45" s="381">
        <f t="shared" si="18"/>
        <v>0</v>
      </c>
      <c r="R45" s="381">
        <f t="shared" si="18"/>
        <v>0</v>
      </c>
      <c r="S45" s="381">
        <f t="shared" si="18"/>
        <v>0</v>
      </c>
      <c r="T45" s="381">
        <f t="shared" si="18"/>
        <v>0</v>
      </c>
      <c r="U45" s="381">
        <f t="shared" si="18"/>
        <v>0</v>
      </c>
      <c r="V45" s="381">
        <f t="shared" si="18"/>
        <v>0</v>
      </c>
      <c r="W45" s="381">
        <f t="shared" si="18"/>
        <v>0</v>
      </c>
      <c r="X45" s="381">
        <f t="shared" si="18"/>
        <v>0</v>
      </c>
      <c r="Y45" s="381">
        <f t="shared" si="18"/>
        <v>0</v>
      </c>
      <c r="Z45" s="378">
        <f t="shared" si="13"/>
        <v>0</v>
      </c>
      <c r="AA45" s="277"/>
      <c r="AB45" s="56"/>
      <c r="AC45" s="92">
        <f t="shared" ref="AC45:AY45" si="19">+D45-D30-D33-D42</f>
        <v>0</v>
      </c>
      <c r="AD45" s="92">
        <f t="shared" si="19"/>
        <v>0</v>
      </c>
      <c r="AE45" s="92">
        <f t="shared" si="19"/>
        <v>0</v>
      </c>
      <c r="AF45" s="92">
        <f t="shared" si="19"/>
        <v>0</v>
      </c>
      <c r="AG45" s="92">
        <f t="shared" si="19"/>
        <v>0</v>
      </c>
      <c r="AH45" s="92">
        <f t="shared" si="19"/>
        <v>0</v>
      </c>
      <c r="AI45" s="92">
        <f t="shared" si="19"/>
        <v>0</v>
      </c>
      <c r="AJ45" s="92">
        <f t="shared" si="19"/>
        <v>0</v>
      </c>
      <c r="AK45" s="92">
        <f t="shared" si="19"/>
        <v>0</v>
      </c>
      <c r="AL45" s="92">
        <f t="shared" si="19"/>
        <v>0</v>
      </c>
      <c r="AM45" s="92">
        <f t="shared" si="19"/>
        <v>0</v>
      </c>
      <c r="AN45" s="92">
        <f t="shared" si="19"/>
        <v>0</v>
      </c>
      <c r="AO45" s="92">
        <f t="shared" si="19"/>
        <v>0</v>
      </c>
      <c r="AP45" s="92">
        <f t="shared" si="19"/>
        <v>0</v>
      </c>
      <c r="AQ45" s="92">
        <f t="shared" si="19"/>
        <v>0</v>
      </c>
      <c r="AR45" s="92">
        <f t="shared" si="19"/>
        <v>0</v>
      </c>
      <c r="AS45" s="92">
        <f t="shared" si="19"/>
        <v>0</v>
      </c>
      <c r="AT45" s="92">
        <f t="shared" si="19"/>
        <v>0</v>
      </c>
      <c r="AU45" s="92">
        <f t="shared" si="19"/>
        <v>0</v>
      </c>
      <c r="AV45" s="92">
        <f t="shared" si="19"/>
        <v>0</v>
      </c>
      <c r="AW45" s="92">
        <f t="shared" si="19"/>
        <v>0</v>
      </c>
      <c r="AX45" s="92">
        <f t="shared" si="19"/>
        <v>0</v>
      </c>
      <c r="AY45" s="92">
        <f t="shared" si="19"/>
        <v>0</v>
      </c>
      <c r="BA45" s="92">
        <f t="shared" si="3"/>
        <v>0</v>
      </c>
    </row>
    <row r="46" spans="2:53" s="102" customFormat="1" ht="17.100000000000001" customHeight="1">
      <c r="B46" s="253"/>
      <c r="C46" s="462" t="s">
        <v>196</v>
      </c>
      <c r="D46" s="261"/>
      <c r="E46" s="261"/>
      <c r="F46" s="261"/>
      <c r="G46" s="261"/>
      <c r="H46" s="261"/>
      <c r="I46" s="261"/>
      <c r="J46" s="261"/>
      <c r="K46" s="261"/>
      <c r="L46" s="261"/>
      <c r="M46" s="261"/>
      <c r="N46" s="261"/>
      <c r="O46" s="261"/>
      <c r="P46" s="261"/>
      <c r="Q46" s="261"/>
      <c r="R46" s="261"/>
      <c r="S46" s="261"/>
      <c r="T46" s="261"/>
      <c r="U46" s="261"/>
      <c r="V46" s="261"/>
      <c r="W46" s="261"/>
      <c r="X46" s="261"/>
      <c r="Y46" s="261"/>
      <c r="Z46" s="262">
        <f>SUM(D46:Y46)</f>
        <v>0</v>
      </c>
      <c r="AA46" s="280"/>
      <c r="AB46" s="101"/>
      <c r="AC46" s="100">
        <f t="shared" ref="AC46:AY46" si="20">+IF((D46+D47&gt;D45),111,0)</f>
        <v>0</v>
      </c>
      <c r="AD46" s="100">
        <f t="shared" si="20"/>
        <v>0</v>
      </c>
      <c r="AE46" s="100">
        <f t="shared" si="20"/>
        <v>0</v>
      </c>
      <c r="AF46" s="100">
        <f t="shared" si="20"/>
        <v>0</v>
      </c>
      <c r="AG46" s="100">
        <f t="shared" si="20"/>
        <v>0</v>
      </c>
      <c r="AH46" s="100">
        <f t="shared" si="20"/>
        <v>0</v>
      </c>
      <c r="AI46" s="100">
        <f t="shared" si="20"/>
        <v>0</v>
      </c>
      <c r="AJ46" s="100">
        <f t="shared" si="20"/>
        <v>0</v>
      </c>
      <c r="AK46" s="100">
        <f t="shared" si="20"/>
        <v>0</v>
      </c>
      <c r="AL46" s="100">
        <f t="shared" si="20"/>
        <v>0</v>
      </c>
      <c r="AM46" s="100">
        <f t="shared" si="20"/>
        <v>0</v>
      </c>
      <c r="AN46" s="100">
        <f t="shared" si="20"/>
        <v>0</v>
      </c>
      <c r="AO46" s="100">
        <f t="shared" si="20"/>
        <v>0</v>
      </c>
      <c r="AP46" s="100">
        <f t="shared" si="20"/>
        <v>0</v>
      </c>
      <c r="AQ46" s="100">
        <f t="shared" si="20"/>
        <v>0</v>
      </c>
      <c r="AR46" s="100">
        <f t="shared" si="20"/>
        <v>0</v>
      </c>
      <c r="AS46" s="100">
        <f t="shared" si="20"/>
        <v>0</v>
      </c>
      <c r="AT46" s="100">
        <f t="shared" si="20"/>
        <v>0</v>
      </c>
      <c r="AU46" s="100">
        <f t="shared" si="20"/>
        <v>0</v>
      </c>
      <c r="AV46" s="100">
        <f t="shared" si="20"/>
        <v>0</v>
      </c>
      <c r="AW46" s="100">
        <f t="shared" si="20"/>
        <v>0</v>
      </c>
      <c r="AX46" s="100">
        <f t="shared" si="20"/>
        <v>0</v>
      </c>
      <c r="AY46" s="100">
        <f t="shared" si="20"/>
        <v>0</v>
      </c>
      <c r="BA46" s="100">
        <f>+Z46-SUM(D46:Y46)</f>
        <v>0</v>
      </c>
    </row>
    <row r="47" spans="2:53" s="102" customFormat="1" ht="17.100000000000001" customHeight="1">
      <c r="B47" s="253"/>
      <c r="C47" s="462" t="s">
        <v>197</v>
      </c>
      <c r="D47" s="261"/>
      <c r="E47" s="261"/>
      <c r="F47" s="261"/>
      <c r="G47" s="261"/>
      <c r="H47" s="261"/>
      <c r="I47" s="261"/>
      <c r="J47" s="261"/>
      <c r="K47" s="261"/>
      <c r="L47" s="261"/>
      <c r="M47" s="261"/>
      <c r="N47" s="261"/>
      <c r="O47" s="261"/>
      <c r="P47" s="261"/>
      <c r="Q47" s="261"/>
      <c r="R47" s="261"/>
      <c r="S47" s="261"/>
      <c r="T47" s="261"/>
      <c r="U47" s="261"/>
      <c r="V47" s="261"/>
      <c r="W47" s="261"/>
      <c r="X47" s="261"/>
      <c r="Y47" s="261"/>
      <c r="Z47" s="262">
        <f>SUM(D47:Y47)</f>
        <v>0</v>
      </c>
      <c r="AA47" s="280"/>
      <c r="AB47" s="101"/>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BA47" s="100">
        <f>+Z47-SUM(D47:Y47)</f>
        <v>0</v>
      </c>
    </row>
    <row r="48" spans="2:53" s="102" customFormat="1" ht="17.100000000000001" customHeight="1">
      <c r="B48" s="254"/>
      <c r="C48" s="463" t="s">
        <v>136</v>
      </c>
      <c r="D48" s="263"/>
      <c r="E48" s="263"/>
      <c r="F48" s="263"/>
      <c r="G48" s="263"/>
      <c r="H48" s="263"/>
      <c r="I48" s="263"/>
      <c r="J48" s="263"/>
      <c r="K48" s="263"/>
      <c r="L48" s="263"/>
      <c r="M48" s="263"/>
      <c r="N48" s="263"/>
      <c r="O48" s="263"/>
      <c r="P48" s="263"/>
      <c r="Q48" s="263"/>
      <c r="R48" s="263"/>
      <c r="S48" s="263"/>
      <c r="T48" s="263"/>
      <c r="U48" s="263"/>
      <c r="V48" s="263"/>
      <c r="W48" s="263"/>
      <c r="X48" s="263"/>
      <c r="Y48" s="263"/>
      <c r="Z48" s="262">
        <f>SUM(D48:Y48)</f>
        <v>0</v>
      </c>
      <c r="AA48" s="281"/>
      <c r="AB48" s="101"/>
      <c r="AC48" s="100">
        <f t="shared" ref="AC48:AY48" si="21">+IF((D48&gt;D45),111,0)</f>
        <v>0</v>
      </c>
      <c r="AD48" s="100">
        <f t="shared" si="21"/>
        <v>0</v>
      </c>
      <c r="AE48" s="100">
        <f t="shared" si="21"/>
        <v>0</v>
      </c>
      <c r="AF48" s="100">
        <f t="shared" si="21"/>
        <v>0</v>
      </c>
      <c r="AG48" s="100">
        <f t="shared" si="21"/>
        <v>0</v>
      </c>
      <c r="AH48" s="100">
        <f t="shared" si="21"/>
        <v>0</v>
      </c>
      <c r="AI48" s="100">
        <f t="shared" si="21"/>
        <v>0</v>
      </c>
      <c r="AJ48" s="100">
        <f t="shared" si="21"/>
        <v>0</v>
      </c>
      <c r="AK48" s="100">
        <f t="shared" si="21"/>
        <v>0</v>
      </c>
      <c r="AL48" s="100">
        <f t="shared" si="21"/>
        <v>0</v>
      </c>
      <c r="AM48" s="100">
        <f t="shared" si="21"/>
        <v>0</v>
      </c>
      <c r="AN48" s="100">
        <f t="shared" si="21"/>
        <v>0</v>
      </c>
      <c r="AO48" s="100">
        <f t="shared" si="21"/>
        <v>0</v>
      </c>
      <c r="AP48" s="100">
        <f t="shared" si="21"/>
        <v>0</v>
      </c>
      <c r="AQ48" s="100">
        <f t="shared" si="21"/>
        <v>0</v>
      </c>
      <c r="AR48" s="100">
        <f t="shared" si="21"/>
        <v>0</v>
      </c>
      <c r="AS48" s="100">
        <f t="shared" si="21"/>
        <v>0</v>
      </c>
      <c r="AT48" s="100">
        <f t="shared" si="21"/>
        <v>0</v>
      </c>
      <c r="AU48" s="100">
        <f t="shared" si="21"/>
        <v>0</v>
      </c>
      <c r="AV48" s="100">
        <f t="shared" si="21"/>
        <v>0</v>
      </c>
      <c r="AW48" s="100">
        <f t="shared" si="21"/>
        <v>0</v>
      </c>
      <c r="AX48" s="100">
        <f t="shared" si="21"/>
        <v>0</v>
      </c>
      <c r="AY48" s="100">
        <f t="shared" si="21"/>
        <v>0</v>
      </c>
      <c r="BA48" s="100">
        <f t="shared" si="3"/>
        <v>0</v>
      </c>
    </row>
    <row r="49" spans="2:53" s="102" customFormat="1" ht="17.100000000000001" customHeight="1">
      <c r="B49" s="254"/>
      <c r="C49" s="463" t="s">
        <v>123</v>
      </c>
      <c r="D49" s="416"/>
      <c r="E49" s="420"/>
      <c r="F49" s="416"/>
      <c r="G49" s="416"/>
      <c r="H49" s="420"/>
      <c r="I49" s="416"/>
      <c r="J49" s="416"/>
      <c r="K49" s="416"/>
      <c r="L49" s="420"/>
      <c r="M49" s="416"/>
      <c r="N49" s="420"/>
      <c r="O49" s="416"/>
      <c r="P49" s="416"/>
      <c r="Q49" s="416"/>
      <c r="R49" s="416"/>
      <c r="S49" s="420"/>
      <c r="T49" s="416"/>
      <c r="U49" s="416"/>
      <c r="V49" s="416"/>
      <c r="W49" s="420"/>
      <c r="X49" s="416"/>
      <c r="Y49" s="420"/>
      <c r="Z49" s="328">
        <f>SUM(D49:Y49)</f>
        <v>0</v>
      </c>
      <c r="AA49" s="418"/>
      <c r="AB49" s="101"/>
      <c r="AC49" s="419"/>
      <c r="AD49" s="100">
        <f>+IF((E49&gt;E45),111,0)</f>
        <v>0</v>
      </c>
      <c r="AE49" s="419"/>
      <c r="AF49" s="419"/>
      <c r="AG49" s="100">
        <f>+IF((H49&gt;H45),111,0)</f>
        <v>0</v>
      </c>
      <c r="AH49" s="419"/>
      <c r="AI49" s="419"/>
      <c r="AJ49" s="419"/>
      <c r="AK49" s="100">
        <f>+IF((L49&gt;L45),111,0)</f>
        <v>0</v>
      </c>
      <c r="AL49" s="419"/>
      <c r="AM49" s="100">
        <f>+IF((N49&gt;N45),111,0)</f>
        <v>0</v>
      </c>
      <c r="AN49" s="419"/>
      <c r="AO49" s="419"/>
      <c r="AP49" s="419"/>
      <c r="AQ49" s="419"/>
      <c r="AR49" s="100">
        <f>+IF((S49&gt;S45),111,0)</f>
        <v>0</v>
      </c>
      <c r="AS49" s="419"/>
      <c r="AT49" s="419"/>
      <c r="AU49" s="419"/>
      <c r="AV49" s="100">
        <f>+IF((W49&gt;W45),111,0)</f>
        <v>0</v>
      </c>
      <c r="AW49" s="419"/>
      <c r="AX49" s="100">
        <f>+IF((Y49&gt;Y45),111,0)</f>
        <v>0</v>
      </c>
      <c r="AY49" s="100">
        <f>+IF((Z49&gt;Z45),111,0)</f>
        <v>0</v>
      </c>
      <c r="BA49" s="100">
        <f>+Z49-SUM(D49:Y49)</f>
        <v>0</v>
      </c>
    </row>
    <row r="50" spans="2:53" s="53" customFormat="1" ht="24.9" customHeight="1">
      <c r="B50" s="318"/>
      <c r="C50" s="465" t="s">
        <v>60</v>
      </c>
      <c r="D50" s="376"/>
      <c r="E50" s="376"/>
      <c r="F50" s="376"/>
      <c r="G50" s="376"/>
      <c r="H50" s="376"/>
      <c r="I50" s="376"/>
      <c r="J50" s="376"/>
      <c r="K50" s="376"/>
      <c r="L50" s="376"/>
      <c r="M50" s="376"/>
      <c r="N50" s="376"/>
      <c r="O50" s="376"/>
      <c r="P50" s="376"/>
      <c r="Q50" s="376"/>
      <c r="R50" s="376"/>
      <c r="S50" s="376"/>
      <c r="T50" s="376"/>
      <c r="U50" s="376"/>
      <c r="V50" s="376"/>
      <c r="W50" s="376"/>
      <c r="X50" s="376"/>
      <c r="Y50" s="376"/>
      <c r="Z50" s="390"/>
      <c r="AA50" s="282"/>
      <c r="AB50" s="52"/>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BA50" s="95">
        <f t="shared" si="3"/>
        <v>0</v>
      </c>
    </row>
    <row r="51" spans="2:53" s="53" customFormat="1" ht="17.100000000000001" customHeight="1">
      <c r="B51" s="319"/>
      <c r="C51" s="470" t="s">
        <v>215</v>
      </c>
      <c r="D51" s="471"/>
      <c r="E51" s="471"/>
      <c r="F51" s="471"/>
      <c r="G51" s="471"/>
      <c r="H51" s="471"/>
      <c r="I51" s="471"/>
      <c r="J51" s="471"/>
      <c r="K51" s="471"/>
      <c r="L51" s="471"/>
      <c r="M51" s="471"/>
      <c r="N51" s="471"/>
      <c r="O51" s="471"/>
      <c r="P51" s="471"/>
      <c r="Q51" s="471"/>
      <c r="R51" s="471"/>
      <c r="S51" s="471"/>
      <c r="T51" s="471"/>
      <c r="U51" s="471"/>
      <c r="V51" s="471"/>
      <c r="W51" s="471"/>
      <c r="X51" s="471"/>
      <c r="Y51" s="471"/>
      <c r="Z51" s="474">
        <f>SUM(D51:Y51)</f>
        <v>0</v>
      </c>
      <c r="AA51" s="473"/>
      <c r="AB51" s="52"/>
      <c r="AC51" s="100">
        <f t="shared" ref="AC51:AY51" si="22">+D45-SUM(D51:D56)</f>
        <v>0</v>
      </c>
      <c r="AD51" s="100">
        <f t="shared" si="22"/>
        <v>0</v>
      </c>
      <c r="AE51" s="100">
        <f t="shared" si="22"/>
        <v>0</v>
      </c>
      <c r="AF51" s="100">
        <f t="shared" si="22"/>
        <v>0</v>
      </c>
      <c r="AG51" s="100">
        <f t="shared" si="22"/>
        <v>0</v>
      </c>
      <c r="AH51" s="100">
        <f t="shared" si="22"/>
        <v>0</v>
      </c>
      <c r="AI51" s="100">
        <f t="shared" si="22"/>
        <v>0</v>
      </c>
      <c r="AJ51" s="100">
        <f t="shared" si="22"/>
        <v>0</v>
      </c>
      <c r="AK51" s="100">
        <f t="shared" si="22"/>
        <v>0</v>
      </c>
      <c r="AL51" s="100">
        <f t="shared" si="22"/>
        <v>0</v>
      </c>
      <c r="AM51" s="100">
        <f t="shared" si="22"/>
        <v>0</v>
      </c>
      <c r="AN51" s="100">
        <f t="shared" si="22"/>
        <v>0</v>
      </c>
      <c r="AO51" s="100">
        <f t="shared" si="22"/>
        <v>0</v>
      </c>
      <c r="AP51" s="100">
        <f t="shared" si="22"/>
        <v>0</v>
      </c>
      <c r="AQ51" s="100">
        <f t="shared" si="22"/>
        <v>0</v>
      </c>
      <c r="AR51" s="100">
        <f t="shared" si="22"/>
        <v>0</v>
      </c>
      <c r="AS51" s="100">
        <f t="shared" si="22"/>
        <v>0</v>
      </c>
      <c r="AT51" s="100">
        <f t="shared" si="22"/>
        <v>0</v>
      </c>
      <c r="AU51" s="100">
        <f t="shared" si="22"/>
        <v>0</v>
      </c>
      <c r="AV51" s="100">
        <f t="shared" si="22"/>
        <v>0</v>
      </c>
      <c r="AW51" s="100">
        <f t="shared" si="22"/>
        <v>0</v>
      </c>
      <c r="AX51" s="100">
        <f t="shared" si="22"/>
        <v>0</v>
      </c>
      <c r="AY51" s="100">
        <f t="shared" si="22"/>
        <v>0</v>
      </c>
      <c r="AZ51" s="102"/>
      <c r="BA51" s="100">
        <f>+Z51-SUM(D51:Y51)</f>
        <v>0</v>
      </c>
    </row>
    <row r="52" spans="2:53" s="53" customFormat="1" ht="17.100000000000001" customHeight="1">
      <c r="B52" s="319"/>
      <c r="C52" s="470" t="s">
        <v>216</v>
      </c>
      <c r="D52" s="471"/>
      <c r="E52" s="471"/>
      <c r="F52" s="471"/>
      <c r="G52" s="471"/>
      <c r="H52" s="471"/>
      <c r="I52" s="471"/>
      <c r="J52" s="471"/>
      <c r="K52" s="471"/>
      <c r="L52" s="471"/>
      <c r="M52" s="471"/>
      <c r="N52" s="471"/>
      <c r="O52" s="471"/>
      <c r="P52" s="471"/>
      <c r="Q52" s="471"/>
      <c r="R52" s="471"/>
      <c r="S52" s="471"/>
      <c r="T52" s="471"/>
      <c r="U52" s="471"/>
      <c r="V52" s="471"/>
      <c r="W52" s="471"/>
      <c r="X52" s="471"/>
      <c r="Y52" s="471"/>
      <c r="Z52" s="474">
        <f>SUM(D52:Y52)</f>
        <v>0</v>
      </c>
      <c r="AA52" s="473"/>
      <c r="AB52" s="52"/>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2"/>
      <c r="BA52" s="100">
        <f>+Z52-SUM(D52:Y52)</f>
        <v>0</v>
      </c>
    </row>
    <row r="53" spans="2:53" s="53" customFormat="1" ht="17.100000000000001" customHeight="1">
      <c r="B53" s="319"/>
      <c r="C53" s="458" t="s">
        <v>184</v>
      </c>
      <c r="D53" s="376"/>
      <c r="E53" s="376"/>
      <c r="F53" s="376"/>
      <c r="G53" s="376"/>
      <c r="H53" s="376"/>
      <c r="I53" s="376"/>
      <c r="J53" s="376"/>
      <c r="K53" s="376"/>
      <c r="L53" s="376"/>
      <c r="M53" s="376"/>
      <c r="N53" s="376"/>
      <c r="O53" s="376"/>
      <c r="P53" s="376"/>
      <c r="Q53" s="376"/>
      <c r="R53" s="376"/>
      <c r="S53" s="376"/>
      <c r="T53" s="376"/>
      <c r="U53" s="376"/>
      <c r="V53" s="376"/>
      <c r="W53" s="376"/>
      <c r="X53" s="376"/>
      <c r="Y53" s="376"/>
      <c r="Z53" s="378">
        <f t="shared" ref="Z53:Z56" si="23">SUM(D53:Y53)</f>
        <v>0</v>
      </c>
      <c r="AA53" s="282"/>
      <c r="AB53" s="52"/>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BA53" s="89">
        <f t="shared" si="3"/>
        <v>0</v>
      </c>
    </row>
    <row r="54" spans="2:53" s="53" customFormat="1" ht="17.100000000000001" customHeight="1">
      <c r="B54" s="319"/>
      <c r="C54" s="458" t="s">
        <v>185</v>
      </c>
      <c r="D54" s="376"/>
      <c r="E54" s="376"/>
      <c r="F54" s="376"/>
      <c r="G54" s="376"/>
      <c r="H54" s="376"/>
      <c r="I54" s="376"/>
      <c r="J54" s="376"/>
      <c r="K54" s="376"/>
      <c r="L54" s="376"/>
      <c r="M54" s="376"/>
      <c r="N54" s="376"/>
      <c r="O54" s="376"/>
      <c r="P54" s="376"/>
      <c r="Q54" s="376"/>
      <c r="R54" s="376"/>
      <c r="S54" s="376"/>
      <c r="T54" s="376"/>
      <c r="U54" s="376"/>
      <c r="V54" s="376"/>
      <c r="W54" s="376"/>
      <c r="X54" s="376"/>
      <c r="Y54" s="376"/>
      <c r="Z54" s="378">
        <f t="shared" si="23"/>
        <v>0</v>
      </c>
      <c r="AA54" s="282"/>
      <c r="AB54" s="52"/>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BA54" s="89">
        <f t="shared" si="3"/>
        <v>0</v>
      </c>
    </row>
    <row r="55" spans="2:53" s="53" customFormat="1" ht="17.100000000000001" customHeight="1">
      <c r="B55" s="319"/>
      <c r="C55" s="458" t="s">
        <v>186</v>
      </c>
      <c r="D55" s="376"/>
      <c r="E55" s="376"/>
      <c r="F55" s="376"/>
      <c r="G55" s="376"/>
      <c r="H55" s="376"/>
      <c r="I55" s="376"/>
      <c r="J55" s="376"/>
      <c r="K55" s="376"/>
      <c r="L55" s="376"/>
      <c r="M55" s="376"/>
      <c r="N55" s="376"/>
      <c r="O55" s="376"/>
      <c r="P55" s="376"/>
      <c r="Q55" s="376"/>
      <c r="R55" s="376"/>
      <c r="S55" s="376"/>
      <c r="T55" s="376"/>
      <c r="U55" s="376"/>
      <c r="V55" s="376"/>
      <c r="W55" s="376"/>
      <c r="X55" s="376"/>
      <c r="Y55" s="376"/>
      <c r="Z55" s="378">
        <f t="shared" si="23"/>
        <v>0</v>
      </c>
      <c r="AA55" s="282"/>
      <c r="AB55" s="52"/>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BA55" s="89">
        <f t="shared" si="3"/>
        <v>0</v>
      </c>
    </row>
    <row r="56" spans="2:53" s="53" customFormat="1" ht="17.100000000000001" customHeight="1">
      <c r="B56" s="318"/>
      <c r="C56" s="458" t="s">
        <v>183</v>
      </c>
      <c r="D56" s="376"/>
      <c r="E56" s="376"/>
      <c r="F56" s="376"/>
      <c r="G56" s="376"/>
      <c r="H56" s="376"/>
      <c r="I56" s="376"/>
      <c r="J56" s="376"/>
      <c r="K56" s="376"/>
      <c r="L56" s="376"/>
      <c r="M56" s="376"/>
      <c r="N56" s="376"/>
      <c r="O56" s="376"/>
      <c r="P56" s="376"/>
      <c r="Q56" s="376"/>
      <c r="R56" s="376"/>
      <c r="S56" s="376"/>
      <c r="T56" s="376"/>
      <c r="U56" s="376"/>
      <c r="V56" s="376"/>
      <c r="W56" s="376"/>
      <c r="X56" s="376"/>
      <c r="Y56" s="376"/>
      <c r="Z56" s="378">
        <f t="shared" si="23"/>
        <v>0</v>
      </c>
      <c r="AA56" s="282"/>
      <c r="AB56" s="52"/>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BA56" s="89">
        <f t="shared" si="3"/>
        <v>0</v>
      </c>
    </row>
    <row r="57" spans="2:53" s="57" customFormat="1" ht="30" customHeight="1">
      <c r="B57" s="323"/>
      <c r="C57" s="464" t="s">
        <v>103</v>
      </c>
      <c r="D57" s="382"/>
      <c r="E57" s="382"/>
      <c r="F57" s="382"/>
      <c r="G57" s="382"/>
      <c r="H57" s="382"/>
      <c r="I57" s="382"/>
      <c r="J57" s="382"/>
      <c r="K57" s="382"/>
      <c r="L57" s="382"/>
      <c r="M57" s="382"/>
      <c r="N57" s="382"/>
      <c r="O57" s="382"/>
      <c r="P57" s="382"/>
      <c r="Q57" s="382"/>
      <c r="R57" s="382"/>
      <c r="S57" s="382"/>
      <c r="T57" s="382"/>
      <c r="U57" s="382"/>
      <c r="V57" s="382"/>
      <c r="W57" s="382"/>
      <c r="X57" s="382"/>
      <c r="Y57" s="382"/>
      <c r="Z57" s="387"/>
      <c r="AA57" s="277"/>
      <c r="AB57" s="56"/>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BA57" s="96">
        <f t="shared" si="3"/>
        <v>0</v>
      </c>
    </row>
    <row r="58" spans="2:53" s="53" customFormat="1" ht="17.100000000000001" customHeight="1">
      <c r="B58" s="318"/>
      <c r="C58" s="457" t="s">
        <v>10</v>
      </c>
      <c r="D58" s="376"/>
      <c r="E58" s="376"/>
      <c r="F58" s="376"/>
      <c r="G58" s="376"/>
      <c r="H58" s="376"/>
      <c r="I58" s="376"/>
      <c r="J58" s="376"/>
      <c r="K58" s="376"/>
      <c r="L58" s="376"/>
      <c r="M58" s="376"/>
      <c r="N58" s="376"/>
      <c r="O58" s="376"/>
      <c r="P58" s="376"/>
      <c r="Q58" s="376"/>
      <c r="R58" s="376"/>
      <c r="S58" s="376"/>
      <c r="T58" s="376"/>
      <c r="U58" s="376"/>
      <c r="V58" s="376"/>
      <c r="W58" s="376"/>
      <c r="X58" s="376"/>
      <c r="Y58" s="376"/>
      <c r="Z58" s="378">
        <f>SUM(D58:Y58)</f>
        <v>0</v>
      </c>
      <c r="AA58" s="278"/>
      <c r="AB58" s="52"/>
      <c r="AC58" s="90">
        <f t="shared" ref="AC58:AY58" si="24">+D58-SUM(D59:D60)</f>
        <v>0</v>
      </c>
      <c r="AD58" s="90">
        <f t="shared" si="24"/>
        <v>0</v>
      </c>
      <c r="AE58" s="90">
        <f t="shared" si="24"/>
        <v>0</v>
      </c>
      <c r="AF58" s="90">
        <f t="shared" si="24"/>
        <v>0</v>
      </c>
      <c r="AG58" s="90">
        <f t="shared" si="24"/>
        <v>0</v>
      </c>
      <c r="AH58" s="90">
        <f t="shared" si="24"/>
        <v>0</v>
      </c>
      <c r="AI58" s="90">
        <f t="shared" si="24"/>
        <v>0</v>
      </c>
      <c r="AJ58" s="90">
        <f t="shared" si="24"/>
        <v>0</v>
      </c>
      <c r="AK58" s="90">
        <f t="shared" si="24"/>
        <v>0</v>
      </c>
      <c r="AL58" s="90">
        <f t="shared" si="24"/>
        <v>0</v>
      </c>
      <c r="AM58" s="90">
        <f t="shared" si="24"/>
        <v>0</v>
      </c>
      <c r="AN58" s="90">
        <f t="shared" si="24"/>
        <v>0</v>
      </c>
      <c r="AO58" s="90">
        <f t="shared" si="24"/>
        <v>0</v>
      </c>
      <c r="AP58" s="90">
        <f t="shared" si="24"/>
        <v>0</v>
      </c>
      <c r="AQ58" s="90">
        <f t="shared" si="24"/>
        <v>0</v>
      </c>
      <c r="AR58" s="90">
        <f t="shared" si="24"/>
        <v>0</v>
      </c>
      <c r="AS58" s="90">
        <f t="shared" si="24"/>
        <v>0</v>
      </c>
      <c r="AT58" s="90">
        <f t="shared" si="24"/>
        <v>0</v>
      </c>
      <c r="AU58" s="90">
        <f t="shared" si="24"/>
        <v>0</v>
      </c>
      <c r="AV58" s="90">
        <f t="shared" si="24"/>
        <v>0</v>
      </c>
      <c r="AW58" s="90">
        <f t="shared" si="24"/>
        <v>0</v>
      </c>
      <c r="AX58" s="90">
        <f t="shared" si="24"/>
        <v>0</v>
      </c>
      <c r="AY58" s="90">
        <f t="shared" si="24"/>
        <v>0</v>
      </c>
      <c r="BA58" s="90">
        <f t="shared" si="3"/>
        <v>0</v>
      </c>
    </row>
    <row r="59" spans="2:53" s="53" customFormat="1" ht="17.100000000000001" customHeight="1">
      <c r="B59" s="319"/>
      <c r="C59" s="458" t="s">
        <v>52</v>
      </c>
      <c r="D59" s="376"/>
      <c r="E59" s="376"/>
      <c r="F59" s="376"/>
      <c r="G59" s="376"/>
      <c r="H59" s="376"/>
      <c r="I59" s="376"/>
      <c r="J59" s="376"/>
      <c r="K59" s="376"/>
      <c r="L59" s="376"/>
      <c r="M59" s="376"/>
      <c r="N59" s="376"/>
      <c r="O59" s="376"/>
      <c r="P59" s="376"/>
      <c r="Q59" s="376"/>
      <c r="R59" s="376"/>
      <c r="S59" s="376"/>
      <c r="T59" s="376"/>
      <c r="U59" s="376"/>
      <c r="V59" s="376"/>
      <c r="W59" s="376"/>
      <c r="X59" s="376"/>
      <c r="Y59" s="376"/>
      <c r="Z59" s="378">
        <f t="shared" ref="Z59:Z73" si="25">SUM(D59:Y59)</f>
        <v>0</v>
      </c>
      <c r="AA59" s="278"/>
      <c r="AB59" s="52"/>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BA59" s="90">
        <f t="shared" si="3"/>
        <v>0</v>
      </c>
    </row>
    <row r="60" spans="2:53" s="53" customFormat="1" ht="17.100000000000001" customHeight="1">
      <c r="B60" s="319"/>
      <c r="C60" s="458" t="s">
        <v>53</v>
      </c>
      <c r="D60" s="376"/>
      <c r="E60" s="376"/>
      <c r="F60" s="376"/>
      <c r="G60" s="376"/>
      <c r="H60" s="376"/>
      <c r="I60" s="376"/>
      <c r="J60" s="376"/>
      <c r="K60" s="376"/>
      <c r="L60" s="376"/>
      <c r="M60" s="376"/>
      <c r="N60" s="376"/>
      <c r="O60" s="376"/>
      <c r="P60" s="376"/>
      <c r="Q60" s="376"/>
      <c r="R60" s="376"/>
      <c r="S60" s="376"/>
      <c r="T60" s="376"/>
      <c r="U60" s="376"/>
      <c r="V60" s="376"/>
      <c r="W60" s="376"/>
      <c r="X60" s="376"/>
      <c r="Y60" s="376"/>
      <c r="Z60" s="378">
        <f t="shared" si="25"/>
        <v>0</v>
      </c>
      <c r="AA60" s="278"/>
      <c r="AB60" s="52"/>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BA60" s="90">
        <f t="shared" si="3"/>
        <v>0</v>
      </c>
    </row>
    <row r="61" spans="2:53" s="53" customFormat="1" ht="30" customHeight="1">
      <c r="B61" s="318"/>
      <c r="C61" s="182" t="s">
        <v>11</v>
      </c>
      <c r="D61" s="376"/>
      <c r="E61" s="376"/>
      <c r="F61" s="376"/>
      <c r="G61" s="376"/>
      <c r="H61" s="376"/>
      <c r="I61" s="376"/>
      <c r="J61" s="376"/>
      <c r="K61" s="376"/>
      <c r="L61" s="376"/>
      <c r="M61" s="376"/>
      <c r="N61" s="376"/>
      <c r="O61" s="376"/>
      <c r="P61" s="376"/>
      <c r="Q61" s="376"/>
      <c r="R61" s="376"/>
      <c r="S61" s="376"/>
      <c r="T61" s="376"/>
      <c r="U61" s="376"/>
      <c r="V61" s="376"/>
      <c r="W61" s="376"/>
      <c r="X61" s="376"/>
      <c r="Y61" s="376"/>
      <c r="Z61" s="378">
        <f t="shared" si="25"/>
        <v>0</v>
      </c>
      <c r="AA61" s="278"/>
      <c r="AB61" s="52"/>
      <c r="AC61" s="90">
        <f t="shared" ref="AC61:AY61" si="26">+D61-SUM(D62:D63)</f>
        <v>0</v>
      </c>
      <c r="AD61" s="90">
        <f t="shared" si="26"/>
        <v>0</v>
      </c>
      <c r="AE61" s="90">
        <f t="shared" si="26"/>
        <v>0</v>
      </c>
      <c r="AF61" s="90">
        <f t="shared" si="26"/>
        <v>0</v>
      </c>
      <c r="AG61" s="90">
        <f t="shared" si="26"/>
        <v>0</v>
      </c>
      <c r="AH61" s="90">
        <f t="shared" si="26"/>
        <v>0</v>
      </c>
      <c r="AI61" s="90">
        <f t="shared" si="26"/>
        <v>0</v>
      </c>
      <c r="AJ61" s="90">
        <f t="shared" si="26"/>
        <v>0</v>
      </c>
      <c r="AK61" s="90">
        <f t="shared" si="26"/>
        <v>0</v>
      </c>
      <c r="AL61" s="90">
        <f t="shared" si="26"/>
        <v>0</v>
      </c>
      <c r="AM61" s="90">
        <f t="shared" si="26"/>
        <v>0</v>
      </c>
      <c r="AN61" s="90">
        <f t="shared" si="26"/>
        <v>0</v>
      </c>
      <c r="AO61" s="90">
        <f t="shared" si="26"/>
        <v>0</v>
      </c>
      <c r="AP61" s="90">
        <f t="shared" si="26"/>
        <v>0</v>
      </c>
      <c r="AQ61" s="90">
        <f t="shared" si="26"/>
        <v>0</v>
      </c>
      <c r="AR61" s="90">
        <f t="shared" si="26"/>
        <v>0</v>
      </c>
      <c r="AS61" s="90">
        <f t="shared" si="26"/>
        <v>0</v>
      </c>
      <c r="AT61" s="90">
        <f t="shared" si="26"/>
        <v>0</v>
      </c>
      <c r="AU61" s="90">
        <f t="shared" si="26"/>
        <v>0</v>
      </c>
      <c r="AV61" s="90">
        <f t="shared" si="26"/>
        <v>0</v>
      </c>
      <c r="AW61" s="90">
        <f t="shared" si="26"/>
        <v>0</v>
      </c>
      <c r="AX61" s="90">
        <f t="shared" si="26"/>
        <v>0</v>
      </c>
      <c r="AY61" s="90">
        <f t="shared" si="26"/>
        <v>0</v>
      </c>
      <c r="BA61" s="90">
        <f t="shared" si="3"/>
        <v>0</v>
      </c>
    </row>
    <row r="62" spans="2:53" s="53" customFormat="1" ht="17.100000000000001" customHeight="1">
      <c r="B62" s="318"/>
      <c r="C62" s="184" t="s">
        <v>52</v>
      </c>
      <c r="D62" s="376"/>
      <c r="E62" s="376"/>
      <c r="F62" s="376"/>
      <c r="G62" s="376"/>
      <c r="H62" s="376"/>
      <c r="I62" s="376"/>
      <c r="J62" s="376"/>
      <c r="K62" s="376"/>
      <c r="L62" s="376"/>
      <c r="M62" s="376"/>
      <c r="N62" s="376"/>
      <c r="O62" s="376"/>
      <c r="P62" s="376"/>
      <c r="Q62" s="376"/>
      <c r="R62" s="376"/>
      <c r="S62" s="376"/>
      <c r="T62" s="376"/>
      <c r="U62" s="376"/>
      <c r="V62" s="376"/>
      <c r="W62" s="376"/>
      <c r="X62" s="376"/>
      <c r="Y62" s="376"/>
      <c r="Z62" s="378">
        <f t="shared" si="25"/>
        <v>0</v>
      </c>
      <c r="AA62" s="278"/>
      <c r="AB62" s="52"/>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BA62" s="90">
        <f t="shared" si="3"/>
        <v>0</v>
      </c>
    </row>
    <row r="63" spans="2:53" s="53" customFormat="1" ht="17.100000000000001" customHeight="1">
      <c r="B63" s="318"/>
      <c r="C63" s="184" t="s">
        <v>53</v>
      </c>
      <c r="D63" s="376"/>
      <c r="E63" s="376"/>
      <c r="F63" s="376"/>
      <c r="G63" s="376"/>
      <c r="H63" s="376"/>
      <c r="I63" s="376"/>
      <c r="J63" s="376"/>
      <c r="K63" s="376"/>
      <c r="L63" s="376"/>
      <c r="M63" s="376"/>
      <c r="N63" s="376"/>
      <c r="O63" s="376"/>
      <c r="P63" s="376"/>
      <c r="Q63" s="376"/>
      <c r="R63" s="376"/>
      <c r="S63" s="376"/>
      <c r="T63" s="376"/>
      <c r="U63" s="376"/>
      <c r="V63" s="376"/>
      <c r="W63" s="376"/>
      <c r="X63" s="376"/>
      <c r="Y63" s="376"/>
      <c r="Z63" s="378">
        <f t="shared" si="25"/>
        <v>0</v>
      </c>
      <c r="AA63" s="278"/>
      <c r="AB63" s="52"/>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BA63" s="90">
        <f t="shared" si="3"/>
        <v>0</v>
      </c>
    </row>
    <row r="64" spans="2:53" s="57" customFormat="1" ht="30" customHeight="1">
      <c r="B64" s="320"/>
      <c r="C64" s="321" t="s">
        <v>88</v>
      </c>
      <c r="D64" s="380"/>
      <c r="E64" s="380"/>
      <c r="F64" s="380"/>
      <c r="G64" s="380"/>
      <c r="H64" s="380"/>
      <c r="I64" s="380"/>
      <c r="J64" s="380"/>
      <c r="K64" s="380"/>
      <c r="L64" s="380"/>
      <c r="M64" s="380"/>
      <c r="N64" s="380"/>
      <c r="O64" s="380"/>
      <c r="P64" s="380"/>
      <c r="Q64" s="380"/>
      <c r="R64" s="380"/>
      <c r="S64" s="380"/>
      <c r="T64" s="380"/>
      <c r="U64" s="380"/>
      <c r="V64" s="380"/>
      <c r="W64" s="380"/>
      <c r="X64" s="380"/>
      <c r="Y64" s="380"/>
      <c r="Z64" s="378">
        <f t="shared" si="25"/>
        <v>0</v>
      </c>
      <c r="AA64" s="279"/>
      <c r="AB64" s="56"/>
      <c r="AC64" s="92">
        <f t="shared" ref="AC64:AY64" si="27">+D61-SUM(D64:D69)</f>
        <v>0</v>
      </c>
      <c r="AD64" s="92">
        <f t="shared" si="27"/>
        <v>0</v>
      </c>
      <c r="AE64" s="92">
        <f t="shared" si="27"/>
        <v>0</v>
      </c>
      <c r="AF64" s="92">
        <f t="shared" si="27"/>
        <v>0</v>
      </c>
      <c r="AG64" s="92">
        <f t="shared" si="27"/>
        <v>0</v>
      </c>
      <c r="AH64" s="92">
        <f t="shared" si="27"/>
        <v>0</v>
      </c>
      <c r="AI64" s="92">
        <f t="shared" si="27"/>
        <v>0</v>
      </c>
      <c r="AJ64" s="92">
        <f t="shared" si="27"/>
        <v>0</v>
      </c>
      <c r="AK64" s="92">
        <f t="shared" si="27"/>
        <v>0</v>
      </c>
      <c r="AL64" s="92">
        <f t="shared" si="27"/>
        <v>0</v>
      </c>
      <c r="AM64" s="92">
        <f t="shared" si="27"/>
        <v>0</v>
      </c>
      <c r="AN64" s="92">
        <f t="shared" si="27"/>
        <v>0</v>
      </c>
      <c r="AO64" s="92">
        <f t="shared" si="27"/>
        <v>0</v>
      </c>
      <c r="AP64" s="92">
        <f t="shared" si="27"/>
        <v>0</v>
      </c>
      <c r="AQ64" s="92">
        <f t="shared" si="27"/>
        <v>0</v>
      </c>
      <c r="AR64" s="92">
        <f t="shared" si="27"/>
        <v>0</v>
      </c>
      <c r="AS64" s="92">
        <f t="shared" si="27"/>
        <v>0</v>
      </c>
      <c r="AT64" s="92">
        <f t="shared" si="27"/>
        <v>0</v>
      </c>
      <c r="AU64" s="92">
        <f t="shared" si="27"/>
        <v>0</v>
      </c>
      <c r="AV64" s="92">
        <f t="shared" si="27"/>
        <v>0</v>
      </c>
      <c r="AW64" s="92">
        <f t="shared" si="27"/>
        <v>0</v>
      </c>
      <c r="AX64" s="92">
        <f t="shared" si="27"/>
        <v>0</v>
      </c>
      <c r="AY64" s="92">
        <f t="shared" si="27"/>
        <v>0</v>
      </c>
      <c r="BA64" s="92">
        <f t="shared" si="3"/>
        <v>0</v>
      </c>
    </row>
    <row r="65" spans="2:53" s="53" customFormat="1" ht="17.100000000000001" customHeight="1">
      <c r="B65" s="319"/>
      <c r="C65" s="184" t="s">
        <v>64</v>
      </c>
      <c r="D65" s="376"/>
      <c r="E65" s="376"/>
      <c r="F65" s="376"/>
      <c r="G65" s="376"/>
      <c r="H65" s="376"/>
      <c r="I65" s="376"/>
      <c r="J65" s="376"/>
      <c r="K65" s="376"/>
      <c r="L65" s="376"/>
      <c r="M65" s="376"/>
      <c r="N65" s="376"/>
      <c r="O65" s="376"/>
      <c r="P65" s="376"/>
      <c r="Q65" s="376"/>
      <c r="R65" s="376"/>
      <c r="S65" s="376"/>
      <c r="T65" s="376"/>
      <c r="U65" s="376"/>
      <c r="V65" s="376"/>
      <c r="W65" s="376"/>
      <c r="X65" s="376"/>
      <c r="Y65" s="376"/>
      <c r="Z65" s="377">
        <f t="shared" si="25"/>
        <v>0</v>
      </c>
      <c r="AA65" s="278"/>
      <c r="AB65" s="52"/>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BA65" s="90">
        <f t="shared" si="3"/>
        <v>0</v>
      </c>
    </row>
    <row r="66" spans="2:53" s="53" customFormat="1" ht="17.100000000000001" customHeight="1">
      <c r="B66" s="319"/>
      <c r="C66" s="184" t="s">
        <v>157</v>
      </c>
      <c r="D66" s="376"/>
      <c r="E66" s="376"/>
      <c r="F66" s="376"/>
      <c r="G66" s="376"/>
      <c r="H66" s="376"/>
      <c r="I66" s="376"/>
      <c r="J66" s="376"/>
      <c r="K66" s="376"/>
      <c r="L66" s="376"/>
      <c r="M66" s="376"/>
      <c r="N66" s="376"/>
      <c r="O66" s="376"/>
      <c r="P66" s="376"/>
      <c r="Q66" s="376"/>
      <c r="R66" s="376"/>
      <c r="S66" s="376"/>
      <c r="T66" s="376"/>
      <c r="U66" s="376"/>
      <c r="V66" s="376"/>
      <c r="W66" s="376"/>
      <c r="X66" s="376"/>
      <c r="Y66" s="376"/>
      <c r="Z66" s="377">
        <f t="shared" si="25"/>
        <v>0</v>
      </c>
      <c r="AA66" s="278"/>
      <c r="AB66" s="52"/>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BA66" s="90">
        <f t="shared" si="3"/>
        <v>0</v>
      </c>
    </row>
    <row r="67" spans="2:53" s="53" customFormat="1" ht="17.100000000000001" customHeight="1">
      <c r="B67" s="319"/>
      <c r="C67" s="184" t="s">
        <v>89</v>
      </c>
      <c r="D67" s="376"/>
      <c r="E67" s="376"/>
      <c r="F67" s="376"/>
      <c r="G67" s="376"/>
      <c r="H67" s="376"/>
      <c r="I67" s="376"/>
      <c r="J67" s="376"/>
      <c r="K67" s="376"/>
      <c r="L67" s="376"/>
      <c r="M67" s="376"/>
      <c r="N67" s="376"/>
      <c r="O67" s="376"/>
      <c r="P67" s="376"/>
      <c r="Q67" s="376"/>
      <c r="R67" s="376"/>
      <c r="S67" s="376"/>
      <c r="T67" s="376"/>
      <c r="U67" s="376"/>
      <c r="V67" s="376"/>
      <c r="W67" s="376"/>
      <c r="X67" s="376"/>
      <c r="Y67" s="376"/>
      <c r="Z67" s="377">
        <f t="shared" si="25"/>
        <v>0</v>
      </c>
      <c r="AA67" s="278"/>
      <c r="AB67" s="52"/>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BA67" s="90">
        <f t="shared" si="3"/>
        <v>0</v>
      </c>
    </row>
    <row r="68" spans="2:53" s="53" customFormat="1" ht="17.100000000000001" customHeight="1">
      <c r="B68" s="319"/>
      <c r="C68" s="424" t="s">
        <v>45</v>
      </c>
      <c r="D68" s="376"/>
      <c r="E68" s="376"/>
      <c r="F68" s="376"/>
      <c r="G68" s="376"/>
      <c r="H68" s="376"/>
      <c r="I68" s="376"/>
      <c r="J68" s="376"/>
      <c r="K68" s="376"/>
      <c r="L68" s="376"/>
      <c r="M68" s="376"/>
      <c r="N68" s="376"/>
      <c r="O68" s="376"/>
      <c r="P68" s="376"/>
      <c r="Q68" s="376"/>
      <c r="R68" s="376"/>
      <c r="S68" s="376"/>
      <c r="T68" s="376"/>
      <c r="U68" s="376"/>
      <c r="V68" s="376"/>
      <c r="W68" s="376"/>
      <c r="X68" s="376"/>
      <c r="Y68" s="376"/>
      <c r="Z68" s="377">
        <f t="shared" si="25"/>
        <v>0</v>
      </c>
      <c r="AA68" s="278"/>
      <c r="AB68" s="52"/>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BA68" s="90">
        <f t="shared" si="3"/>
        <v>0</v>
      </c>
    </row>
    <row r="69" spans="2:53" s="53" customFormat="1" ht="17.100000000000001" customHeight="1">
      <c r="B69" s="319"/>
      <c r="C69" s="424" t="s">
        <v>124</v>
      </c>
      <c r="D69" s="376"/>
      <c r="E69" s="376"/>
      <c r="F69" s="376"/>
      <c r="G69" s="376"/>
      <c r="H69" s="376"/>
      <c r="I69" s="376"/>
      <c r="J69" s="376"/>
      <c r="K69" s="376"/>
      <c r="L69" s="376"/>
      <c r="M69" s="376"/>
      <c r="N69" s="376"/>
      <c r="O69" s="376"/>
      <c r="P69" s="376"/>
      <c r="Q69" s="376"/>
      <c r="R69" s="376"/>
      <c r="S69" s="376"/>
      <c r="T69" s="376"/>
      <c r="U69" s="376"/>
      <c r="V69" s="376"/>
      <c r="W69" s="376"/>
      <c r="X69" s="376"/>
      <c r="Y69" s="376"/>
      <c r="Z69" s="377">
        <f t="shared" si="25"/>
        <v>0</v>
      </c>
      <c r="AA69" s="278"/>
      <c r="AB69" s="52"/>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BA69" s="90">
        <f>+Z69-SUM(D69:Y69)</f>
        <v>0</v>
      </c>
    </row>
    <row r="70" spans="2:53" s="57" customFormat="1" ht="24.9" customHeight="1">
      <c r="B70" s="320"/>
      <c r="C70" s="183" t="s">
        <v>12</v>
      </c>
      <c r="D70" s="380"/>
      <c r="E70" s="380"/>
      <c r="F70" s="380"/>
      <c r="G70" s="380"/>
      <c r="H70" s="380"/>
      <c r="I70" s="380"/>
      <c r="J70" s="380"/>
      <c r="K70" s="380"/>
      <c r="L70" s="380"/>
      <c r="M70" s="380"/>
      <c r="N70" s="380"/>
      <c r="O70" s="380"/>
      <c r="P70" s="380"/>
      <c r="Q70" s="380"/>
      <c r="R70" s="380"/>
      <c r="S70" s="380"/>
      <c r="T70" s="380"/>
      <c r="U70" s="380"/>
      <c r="V70" s="380"/>
      <c r="W70" s="380"/>
      <c r="X70" s="380"/>
      <c r="Y70" s="380"/>
      <c r="Z70" s="378">
        <f t="shared" si="25"/>
        <v>0</v>
      </c>
      <c r="AA70" s="279"/>
      <c r="AB70" s="56"/>
      <c r="AC70" s="92">
        <f t="shared" ref="AC70:AY70" si="28">+D70-SUM(D71:D72)</f>
        <v>0</v>
      </c>
      <c r="AD70" s="92">
        <f t="shared" si="28"/>
        <v>0</v>
      </c>
      <c r="AE70" s="92">
        <f t="shared" si="28"/>
        <v>0</v>
      </c>
      <c r="AF70" s="92">
        <f t="shared" si="28"/>
        <v>0</v>
      </c>
      <c r="AG70" s="92">
        <f t="shared" si="28"/>
        <v>0</v>
      </c>
      <c r="AH70" s="92">
        <f t="shared" si="28"/>
        <v>0</v>
      </c>
      <c r="AI70" s="92">
        <f t="shared" si="28"/>
        <v>0</v>
      </c>
      <c r="AJ70" s="92">
        <f t="shared" si="28"/>
        <v>0</v>
      </c>
      <c r="AK70" s="92">
        <f t="shared" si="28"/>
        <v>0</v>
      </c>
      <c r="AL70" s="92">
        <f t="shared" si="28"/>
        <v>0</v>
      </c>
      <c r="AM70" s="92">
        <f t="shared" si="28"/>
        <v>0</v>
      </c>
      <c r="AN70" s="92">
        <f t="shared" si="28"/>
        <v>0</v>
      </c>
      <c r="AO70" s="92">
        <f t="shared" si="28"/>
        <v>0</v>
      </c>
      <c r="AP70" s="92">
        <f t="shared" si="28"/>
        <v>0</v>
      </c>
      <c r="AQ70" s="92">
        <f t="shared" si="28"/>
        <v>0</v>
      </c>
      <c r="AR70" s="92">
        <f t="shared" si="28"/>
        <v>0</v>
      </c>
      <c r="AS70" s="92">
        <f t="shared" si="28"/>
        <v>0</v>
      </c>
      <c r="AT70" s="92">
        <f t="shared" si="28"/>
        <v>0</v>
      </c>
      <c r="AU70" s="92">
        <f t="shared" si="28"/>
        <v>0</v>
      </c>
      <c r="AV70" s="92">
        <f t="shared" si="28"/>
        <v>0</v>
      </c>
      <c r="AW70" s="92">
        <f t="shared" si="28"/>
        <v>0</v>
      </c>
      <c r="AX70" s="92">
        <f t="shared" si="28"/>
        <v>0</v>
      </c>
      <c r="AY70" s="92">
        <f t="shared" si="28"/>
        <v>0</v>
      </c>
      <c r="BA70" s="92">
        <f t="shared" si="3"/>
        <v>0</v>
      </c>
    </row>
    <row r="71" spans="2:53" s="102" customFormat="1" ht="17.100000000000001" customHeight="1">
      <c r="B71" s="253"/>
      <c r="C71" s="184" t="s">
        <v>52</v>
      </c>
      <c r="D71" s="379"/>
      <c r="E71" s="379"/>
      <c r="F71" s="379"/>
      <c r="G71" s="379"/>
      <c r="H71" s="379"/>
      <c r="I71" s="379"/>
      <c r="J71" s="379"/>
      <c r="K71" s="379"/>
      <c r="L71" s="379"/>
      <c r="M71" s="379"/>
      <c r="N71" s="379"/>
      <c r="O71" s="379"/>
      <c r="P71" s="379"/>
      <c r="Q71" s="379"/>
      <c r="R71" s="379"/>
      <c r="S71" s="379"/>
      <c r="T71" s="379"/>
      <c r="U71" s="379"/>
      <c r="V71" s="379"/>
      <c r="W71" s="379"/>
      <c r="X71" s="379"/>
      <c r="Y71" s="379"/>
      <c r="Z71" s="378">
        <f t="shared" si="25"/>
        <v>0</v>
      </c>
      <c r="AA71" s="281"/>
      <c r="AB71" s="101"/>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BA71" s="90">
        <f t="shared" si="3"/>
        <v>0</v>
      </c>
    </row>
    <row r="72" spans="2:53" s="53" customFormat="1" ht="17.100000000000001" customHeight="1">
      <c r="B72" s="319"/>
      <c r="C72" s="184" t="s">
        <v>53</v>
      </c>
      <c r="D72" s="376"/>
      <c r="E72" s="376"/>
      <c r="F72" s="376"/>
      <c r="G72" s="376"/>
      <c r="H72" s="376"/>
      <c r="I72" s="376"/>
      <c r="J72" s="376"/>
      <c r="K72" s="376"/>
      <c r="L72" s="376"/>
      <c r="M72" s="376"/>
      <c r="N72" s="376"/>
      <c r="O72" s="376"/>
      <c r="P72" s="376"/>
      <c r="Q72" s="376"/>
      <c r="R72" s="376"/>
      <c r="S72" s="376"/>
      <c r="T72" s="376"/>
      <c r="U72" s="376"/>
      <c r="V72" s="376"/>
      <c r="W72" s="376"/>
      <c r="X72" s="376"/>
      <c r="Y72" s="376"/>
      <c r="Z72" s="378">
        <f t="shared" si="25"/>
        <v>0</v>
      </c>
      <c r="AA72" s="278"/>
      <c r="AB72" s="52"/>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BA72" s="90">
        <f t="shared" si="3"/>
        <v>0</v>
      </c>
    </row>
    <row r="73" spans="2:53" s="57" customFormat="1" ht="30" customHeight="1">
      <c r="B73" s="322"/>
      <c r="C73" s="461" t="s">
        <v>48</v>
      </c>
      <c r="D73" s="381">
        <f>+SUM(D70,D61,D58)</f>
        <v>0</v>
      </c>
      <c r="E73" s="381">
        <f t="shared" ref="E73:L73" si="29">+SUM(E70,E61,E58)</f>
        <v>0</v>
      </c>
      <c r="F73" s="381">
        <f t="shared" si="29"/>
        <v>0</v>
      </c>
      <c r="G73" s="381">
        <f t="shared" si="29"/>
        <v>0</v>
      </c>
      <c r="H73" s="381">
        <f t="shared" si="29"/>
        <v>0</v>
      </c>
      <c r="I73" s="381">
        <f t="shared" si="29"/>
        <v>0</v>
      </c>
      <c r="J73" s="381">
        <f t="shared" si="29"/>
        <v>0</v>
      </c>
      <c r="K73" s="381">
        <f t="shared" si="29"/>
        <v>0</v>
      </c>
      <c r="L73" s="381">
        <f t="shared" si="29"/>
        <v>0</v>
      </c>
      <c r="M73" s="381">
        <f t="shared" ref="M73:Y73" si="30">+SUM(M70,M61,M58)</f>
        <v>0</v>
      </c>
      <c r="N73" s="381">
        <f t="shared" si="30"/>
        <v>0</v>
      </c>
      <c r="O73" s="381">
        <f t="shared" si="30"/>
        <v>0</v>
      </c>
      <c r="P73" s="381">
        <f t="shared" si="30"/>
        <v>0</v>
      </c>
      <c r="Q73" s="381">
        <f t="shared" si="30"/>
        <v>0</v>
      </c>
      <c r="R73" s="381">
        <f t="shared" si="30"/>
        <v>0</v>
      </c>
      <c r="S73" s="381">
        <f t="shared" si="30"/>
        <v>0</v>
      </c>
      <c r="T73" s="381">
        <f t="shared" si="30"/>
        <v>0</v>
      </c>
      <c r="U73" s="381">
        <f t="shared" si="30"/>
        <v>0</v>
      </c>
      <c r="V73" s="381">
        <f t="shared" si="30"/>
        <v>0</v>
      </c>
      <c r="W73" s="381">
        <f t="shared" si="30"/>
        <v>0</v>
      </c>
      <c r="X73" s="381">
        <f t="shared" si="30"/>
        <v>0</v>
      </c>
      <c r="Y73" s="381">
        <f t="shared" si="30"/>
        <v>0</v>
      </c>
      <c r="Z73" s="378">
        <f t="shared" si="25"/>
        <v>0</v>
      </c>
      <c r="AA73" s="277"/>
      <c r="AB73" s="56"/>
      <c r="AC73" s="92">
        <f t="shared" ref="AC73:AY73" si="31">+D73-D58-D61-D70</f>
        <v>0</v>
      </c>
      <c r="AD73" s="92">
        <f t="shared" si="31"/>
        <v>0</v>
      </c>
      <c r="AE73" s="92">
        <f t="shared" si="31"/>
        <v>0</v>
      </c>
      <c r="AF73" s="92">
        <f t="shared" si="31"/>
        <v>0</v>
      </c>
      <c r="AG73" s="92">
        <f t="shared" si="31"/>
        <v>0</v>
      </c>
      <c r="AH73" s="92">
        <f t="shared" si="31"/>
        <v>0</v>
      </c>
      <c r="AI73" s="92">
        <f t="shared" si="31"/>
        <v>0</v>
      </c>
      <c r="AJ73" s="92">
        <f t="shared" si="31"/>
        <v>0</v>
      </c>
      <c r="AK73" s="92">
        <f t="shared" si="31"/>
        <v>0</v>
      </c>
      <c r="AL73" s="92">
        <f t="shared" si="31"/>
        <v>0</v>
      </c>
      <c r="AM73" s="92">
        <f t="shared" si="31"/>
        <v>0</v>
      </c>
      <c r="AN73" s="92">
        <f t="shared" si="31"/>
        <v>0</v>
      </c>
      <c r="AO73" s="92">
        <f t="shared" si="31"/>
        <v>0</v>
      </c>
      <c r="AP73" s="92">
        <f t="shared" si="31"/>
        <v>0</v>
      </c>
      <c r="AQ73" s="92">
        <f t="shared" si="31"/>
        <v>0</v>
      </c>
      <c r="AR73" s="92">
        <f t="shared" si="31"/>
        <v>0</v>
      </c>
      <c r="AS73" s="92">
        <f t="shared" si="31"/>
        <v>0</v>
      </c>
      <c r="AT73" s="92">
        <f t="shared" si="31"/>
        <v>0</v>
      </c>
      <c r="AU73" s="92">
        <f t="shared" si="31"/>
        <v>0</v>
      </c>
      <c r="AV73" s="92">
        <f t="shared" si="31"/>
        <v>0</v>
      </c>
      <c r="AW73" s="92">
        <f t="shared" si="31"/>
        <v>0</v>
      </c>
      <c r="AX73" s="92">
        <f t="shared" si="31"/>
        <v>0</v>
      </c>
      <c r="AY73" s="92">
        <f t="shared" si="31"/>
        <v>0</v>
      </c>
      <c r="BA73" s="92">
        <f t="shared" si="3"/>
        <v>0</v>
      </c>
    </row>
    <row r="74" spans="2:53" s="102" customFormat="1" ht="17.100000000000001" customHeight="1">
      <c r="B74" s="253"/>
      <c r="C74" s="462" t="s">
        <v>196</v>
      </c>
      <c r="D74" s="261"/>
      <c r="E74" s="261"/>
      <c r="F74" s="261"/>
      <c r="G74" s="261"/>
      <c r="H74" s="261"/>
      <c r="I74" s="261"/>
      <c r="J74" s="261"/>
      <c r="K74" s="261"/>
      <c r="L74" s="261"/>
      <c r="M74" s="261"/>
      <c r="N74" s="261"/>
      <c r="O74" s="261"/>
      <c r="P74" s="261"/>
      <c r="Q74" s="261"/>
      <c r="R74" s="261"/>
      <c r="S74" s="261"/>
      <c r="T74" s="261"/>
      <c r="U74" s="261"/>
      <c r="V74" s="261"/>
      <c r="W74" s="261"/>
      <c r="X74" s="261"/>
      <c r="Y74" s="261"/>
      <c r="Z74" s="262">
        <f>SUM(D74:Y74)</f>
        <v>0</v>
      </c>
      <c r="AA74" s="280"/>
      <c r="AB74" s="101"/>
      <c r="AC74" s="100">
        <f t="shared" ref="AC74:AY74" si="32">+IF((D74+D75&gt;D73),111,0)</f>
        <v>0</v>
      </c>
      <c r="AD74" s="100">
        <f t="shared" si="32"/>
        <v>0</v>
      </c>
      <c r="AE74" s="100">
        <f t="shared" si="32"/>
        <v>0</v>
      </c>
      <c r="AF74" s="100">
        <f t="shared" si="32"/>
        <v>0</v>
      </c>
      <c r="AG74" s="100">
        <f t="shared" si="32"/>
        <v>0</v>
      </c>
      <c r="AH74" s="100">
        <f t="shared" si="32"/>
        <v>0</v>
      </c>
      <c r="AI74" s="100">
        <f t="shared" si="32"/>
        <v>0</v>
      </c>
      <c r="AJ74" s="100">
        <f t="shared" si="32"/>
        <v>0</v>
      </c>
      <c r="AK74" s="100">
        <f t="shared" si="32"/>
        <v>0</v>
      </c>
      <c r="AL74" s="100">
        <f t="shared" si="32"/>
        <v>0</v>
      </c>
      <c r="AM74" s="100">
        <f t="shared" si="32"/>
        <v>0</v>
      </c>
      <c r="AN74" s="100">
        <f t="shared" si="32"/>
        <v>0</v>
      </c>
      <c r="AO74" s="100">
        <f t="shared" si="32"/>
        <v>0</v>
      </c>
      <c r="AP74" s="100">
        <f t="shared" si="32"/>
        <v>0</v>
      </c>
      <c r="AQ74" s="100">
        <f t="shared" si="32"/>
        <v>0</v>
      </c>
      <c r="AR74" s="100">
        <f t="shared" si="32"/>
        <v>0</v>
      </c>
      <c r="AS74" s="100">
        <f t="shared" si="32"/>
        <v>0</v>
      </c>
      <c r="AT74" s="100">
        <f t="shared" si="32"/>
        <v>0</v>
      </c>
      <c r="AU74" s="100">
        <f t="shared" si="32"/>
        <v>0</v>
      </c>
      <c r="AV74" s="100">
        <f t="shared" si="32"/>
        <v>0</v>
      </c>
      <c r="AW74" s="100">
        <f t="shared" si="32"/>
        <v>0</v>
      </c>
      <c r="AX74" s="100">
        <f t="shared" si="32"/>
        <v>0</v>
      </c>
      <c r="AY74" s="100">
        <f t="shared" si="32"/>
        <v>0</v>
      </c>
      <c r="BA74" s="100">
        <f t="shared" si="3"/>
        <v>0</v>
      </c>
    </row>
    <row r="75" spans="2:53" s="102" customFormat="1" ht="17.100000000000001" customHeight="1">
      <c r="B75" s="253"/>
      <c r="C75" s="462" t="s">
        <v>197</v>
      </c>
      <c r="D75" s="261"/>
      <c r="E75" s="261"/>
      <c r="F75" s="261"/>
      <c r="G75" s="261"/>
      <c r="H75" s="261"/>
      <c r="I75" s="261"/>
      <c r="J75" s="261"/>
      <c r="K75" s="261"/>
      <c r="L75" s="261"/>
      <c r="M75" s="261"/>
      <c r="N75" s="261"/>
      <c r="O75" s="261"/>
      <c r="P75" s="261"/>
      <c r="Q75" s="261"/>
      <c r="R75" s="261"/>
      <c r="S75" s="261"/>
      <c r="T75" s="261"/>
      <c r="U75" s="261"/>
      <c r="V75" s="261"/>
      <c r="W75" s="261"/>
      <c r="X75" s="261"/>
      <c r="Y75" s="261"/>
      <c r="Z75" s="262">
        <f>SUM(D75:Y75)</f>
        <v>0</v>
      </c>
      <c r="AA75" s="280"/>
      <c r="AB75" s="101"/>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BA75" s="100">
        <f t="shared" si="3"/>
        <v>0</v>
      </c>
    </row>
    <row r="76" spans="2:53" s="102" customFormat="1" ht="17.100000000000001" customHeight="1">
      <c r="B76" s="254"/>
      <c r="C76" s="463" t="s">
        <v>136</v>
      </c>
      <c r="D76" s="263"/>
      <c r="E76" s="263"/>
      <c r="F76" s="263"/>
      <c r="G76" s="263"/>
      <c r="H76" s="263"/>
      <c r="I76" s="263"/>
      <c r="J76" s="263"/>
      <c r="K76" s="263"/>
      <c r="L76" s="263"/>
      <c r="M76" s="263"/>
      <c r="N76" s="263"/>
      <c r="O76" s="263"/>
      <c r="P76" s="263"/>
      <c r="Q76" s="263"/>
      <c r="R76" s="263"/>
      <c r="S76" s="263"/>
      <c r="T76" s="263"/>
      <c r="U76" s="263"/>
      <c r="V76" s="263"/>
      <c r="W76" s="263"/>
      <c r="X76" s="263"/>
      <c r="Y76" s="263"/>
      <c r="Z76" s="262">
        <f>SUM(D76:Y76)</f>
        <v>0</v>
      </c>
      <c r="AA76" s="281"/>
      <c r="AB76" s="101"/>
      <c r="AC76" s="100">
        <f t="shared" ref="AC76:AY76" si="33">+IF((D76&gt;D73),111,0)</f>
        <v>0</v>
      </c>
      <c r="AD76" s="100">
        <f t="shared" si="33"/>
        <v>0</v>
      </c>
      <c r="AE76" s="100">
        <f t="shared" si="33"/>
        <v>0</v>
      </c>
      <c r="AF76" s="100">
        <f t="shared" si="33"/>
        <v>0</v>
      </c>
      <c r="AG76" s="100">
        <f t="shared" si="33"/>
        <v>0</v>
      </c>
      <c r="AH76" s="100">
        <f t="shared" si="33"/>
        <v>0</v>
      </c>
      <c r="AI76" s="100">
        <f t="shared" si="33"/>
        <v>0</v>
      </c>
      <c r="AJ76" s="100">
        <f t="shared" si="33"/>
        <v>0</v>
      </c>
      <c r="AK76" s="100">
        <f t="shared" si="33"/>
        <v>0</v>
      </c>
      <c r="AL76" s="100">
        <f t="shared" si="33"/>
        <v>0</v>
      </c>
      <c r="AM76" s="100">
        <f t="shared" si="33"/>
        <v>0</v>
      </c>
      <c r="AN76" s="100">
        <f t="shared" si="33"/>
        <v>0</v>
      </c>
      <c r="AO76" s="100">
        <f t="shared" si="33"/>
        <v>0</v>
      </c>
      <c r="AP76" s="100">
        <f t="shared" si="33"/>
        <v>0</v>
      </c>
      <c r="AQ76" s="100">
        <f t="shared" si="33"/>
        <v>0</v>
      </c>
      <c r="AR76" s="100">
        <f t="shared" si="33"/>
        <v>0</v>
      </c>
      <c r="AS76" s="100">
        <f t="shared" si="33"/>
        <v>0</v>
      </c>
      <c r="AT76" s="100">
        <f t="shared" si="33"/>
        <v>0</v>
      </c>
      <c r="AU76" s="100">
        <f t="shared" si="33"/>
        <v>0</v>
      </c>
      <c r="AV76" s="100">
        <f t="shared" si="33"/>
        <v>0</v>
      </c>
      <c r="AW76" s="100">
        <f t="shared" si="33"/>
        <v>0</v>
      </c>
      <c r="AX76" s="100">
        <f t="shared" si="33"/>
        <v>0</v>
      </c>
      <c r="AY76" s="100">
        <f t="shared" si="33"/>
        <v>0</v>
      </c>
      <c r="BA76" s="100">
        <f t="shared" si="3"/>
        <v>0</v>
      </c>
    </row>
    <row r="77" spans="2:53" s="53" customFormat="1" ht="24.9" customHeight="1">
      <c r="B77" s="318"/>
      <c r="C77" s="465" t="s">
        <v>59</v>
      </c>
      <c r="D77" s="376"/>
      <c r="E77" s="376"/>
      <c r="F77" s="376"/>
      <c r="G77" s="376"/>
      <c r="H77" s="376"/>
      <c r="I77" s="376"/>
      <c r="J77" s="376"/>
      <c r="K77" s="376"/>
      <c r="L77" s="376"/>
      <c r="M77" s="376"/>
      <c r="N77" s="376"/>
      <c r="O77" s="376"/>
      <c r="P77" s="376"/>
      <c r="Q77" s="376"/>
      <c r="R77" s="376"/>
      <c r="S77" s="376"/>
      <c r="T77" s="376"/>
      <c r="U77" s="376"/>
      <c r="V77" s="376"/>
      <c r="W77" s="376"/>
      <c r="X77" s="376"/>
      <c r="Y77" s="376"/>
      <c r="Z77" s="390"/>
      <c r="AA77" s="282"/>
      <c r="AB77" s="52"/>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BA77" s="95">
        <f>+Z77-SUM(D77:Y77)</f>
        <v>0</v>
      </c>
    </row>
    <row r="78" spans="2:53" s="53" customFormat="1" ht="17.100000000000001" customHeight="1">
      <c r="B78" s="319"/>
      <c r="C78" s="470" t="s">
        <v>215</v>
      </c>
      <c r="D78" s="471"/>
      <c r="E78" s="471"/>
      <c r="F78" s="471"/>
      <c r="G78" s="471"/>
      <c r="H78" s="471"/>
      <c r="I78" s="471"/>
      <c r="J78" s="471"/>
      <c r="K78" s="471"/>
      <c r="L78" s="471"/>
      <c r="M78" s="471"/>
      <c r="N78" s="471"/>
      <c r="O78" s="471"/>
      <c r="P78" s="471"/>
      <c r="Q78" s="471"/>
      <c r="R78" s="471"/>
      <c r="S78" s="471"/>
      <c r="T78" s="471"/>
      <c r="U78" s="471"/>
      <c r="V78" s="471"/>
      <c r="W78" s="471"/>
      <c r="X78" s="471"/>
      <c r="Y78" s="471"/>
      <c r="Z78" s="474">
        <f>SUM(D78:Y78)</f>
        <v>0</v>
      </c>
      <c r="AA78" s="473"/>
      <c r="AB78" s="52"/>
      <c r="AC78" s="100">
        <f t="shared" ref="AC78:AY78" si="34">+D73-SUM(D78:D83)</f>
        <v>0</v>
      </c>
      <c r="AD78" s="100">
        <f t="shared" si="34"/>
        <v>0</v>
      </c>
      <c r="AE78" s="100">
        <f t="shared" si="34"/>
        <v>0</v>
      </c>
      <c r="AF78" s="100">
        <f t="shared" si="34"/>
        <v>0</v>
      </c>
      <c r="AG78" s="100">
        <f t="shared" si="34"/>
        <v>0</v>
      </c>
      <c r="AH78" s="100">
        <f t="shared" si="34"/>
        <v>0</v>
      </c>
      <c r="AI78" s="100">
        <f t="shared" si="34"/>
        <v>0</v>
      </c>
      <c r="AJ78" s="100">
        <f t="shared" si="34"/>
        <v>0</v>
      </c>
      <c r="AK78" s="100">
        <f t="shared" si="34"/>
        <v>0</v>
      </c>
      <c r="AL78" s="100">
        <f t="shared" si="34"/>
        <v>0</v>
      </c>
      <c r="AM78" s="100">
        <f t="shared" si="34"/>
        <v>0</v>
      </c>
      <c r="AN78" s="100">
        <f t="shared" si="34"/>
        <v>0</v>
      </c>
      <c r="AO78" s="100">
        <f t="shared" si="34"/>
        <v>0</v>
      </c>
      <c r="AP78" s="100">
        <f t="shared" si="34"/>
        <v>0</v>
      </c>
      <c r="AQ78" s="100">
        <f t="shared" si="34"/>
        <v>0</v>
      </c>
      <c r="AR78" s="100">
        <f t="shared" si="34"/>
        <v>0</v>
      </c>
      <c r="AS78" s="100">
        <f t="shared" si="34"/>
        <v>0</v>
      </c>
      <c r="AT78" s="100">
        <f t="shared" si="34"/>
        <v>0</v>
      </c>
      <c r="AU78" s="100">
        <f t="shared" si="34"/>
        <v>0</v>
      </c>
      <c r="AV78" s="100">
        <f t="shared" si="34"/>
        <v>0</v>
      </c>
      <c r="AW78" s="100">
        <f t="shared" si="34"/>
        <v>0</v>
      </c>
      <c r="AX78" s="100">
        <f t="shared" si="34"/>
        <v>0</v>
      </c>
      <c r="AY78" s="100">
        <f t="shared" si="34"/>
        <v>0</v>
      </c>
      <c r="AZ78" s="102"/>
      <c r="BA78" s="100">
        <f>+Z78-SUM(D78:Y78)</f>
        <v>0</v>
      </c>
    </row>
    <row r="79" spans="2:53" s="53" customFormat="1" ht="17.100000000000001" customHeight="1">
      <c r="B79" s="319"/>
      <c r="C79" s="470" t="s">
        <v>216</v>
      </c>
      <c r="D79" s="471"/>
      <c r="E79" s="471"/>
      <c r="F79" s="471"/>
      <c r="G79" s="471"/>
      <c r="H79" s="471"/>
      <c r="I79" s="471"/>
      <c r="J79" s="471"/>
      <c r="K79" s="471"/>
      <c r="L79" s="471"/>
      <c r="M79" s="471"/>
      <c r="N79" s="471"/>
      <c r="O79" s="471"/>
      <c r="P79" s="471"/>
      <c r="Q79" s="471"/>
      <c r="R79" s="471"/>
      <c r="S79" s="471"/>
      <c r="T79" s="471"/>
      <c r="U79" s="471"/>
      <c r="V79" s="471"/>
      <c r="W79" s="471"/>
      <c r="X79" s="471"/>
      <c r="Y79" s="471"/>
      <c r="Z79" s="474">
        <f t="shared" ref="Z79:Z83" si="35">SUM(D79:Y79)</f>
        <v>0</v>
      </c>
      <c r="AA79" s="473"/>
      <c r="AB79" s="52"/>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2"/>
      <c r="BA79" s="100">
        <f>+Z79-SUM(D79:Y79)</f>
        <v>0</v>
      </c>
    </row>
    <row r="80" spans="2:53" s="53" customFormat="1" ht="17.100000000000001" customHeight="1">
      <c r="B80" s="319"/>
      <c r="C80" s="458" t="s">
        <v>184</v>
      </c>
      <c r="D80" s="376"/>
      <c r="E80" s="376"/>
      <c r="F80" s="376"/>
      <c r="G80" s="376"/>
      <c r="H80" s="376"/>
      <c r="I80" s="376"/>
      <c r="J80" s="376"/>
      <c r="K80" s="376"/>
      <c r="L80" s="376"/>
      <c r="M80" s="376"/>
      <c r="N80" s="376"/>
      <c r="O80" s="376"/>
      <c r="P80" s="376"/>
      <c r="Q80" s="376"/>
      <c r="R80" s="376"/>
      <c r="S80" s="376"/>
      <c r="T80" s="376"/>
      <c r="U80" s="376"/>
      <c r="V80" s="376"/>
      <c r="W80" s="376"/>
      <c r="X80" s="376"/>
      <c r="Y80" s="376"/>
      <c r="Z80" s="378">
        <f t="shared" si="35"/>
        <v>0</v>
      </c>
      <c r="AA80" s="282"/>
      <c r="AB80" s="52"/>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BA80" s="95">
        <f t="shared" si="3"/>
        <v>0</v>
      </c>
    </row>
    <row r="81" spans="2:53" s="53" customFormat="1" ht="17.100000000000001" customHeight="1">
      <c r="B81" s="319"/>
      <c r="C81" s="458" t="s">
        <v>185</v>
      </c>
      <c r="D81" s="376"/>
      <c r="E81" s="376"/>
      <c r="F81" s="376"/>
      <c r="G81" s="376"/>
      <c r="H81" s="376"/>
      <c r="I81" s="376"/>
      <c r="J81" s="376"/>
      <c r="K81" s="376"/>
      <c r="L81" s="376"/>
      <c r="M81" s="376"/>
      <c r="N81" s="376"/>
      <c r="O81" s="376"/>
      <c r="P81" s="376"/>
      <c r="Q81" s="376"/>
      <c r="R81" s="376"/>
      <c r="S81" s="376"/>
      <c r="T81" s="376"/>
      <c r="U81" s="376"/>
      <c r="V81" s="376"/>
      <c r="W81" s="376"/>
      <c r="X81" s="376"/>
      <c r="Y81" s="376"/>
      <c r="Z81" s="378">
        <f t="shared" si="35"/>
        <v>0</v>
      </c>
      <c r="AA81" s="282"/>
      <c r="AB81" s="52"/>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BA81" s="95">
        <f t="shared" si="3"/>
        <v>0</v>
      </c>
    </row>
    <row r="82" spans="2:53" s="53" customFormat="1" ht="17.100000000000001" customHeight="1">
      <c r="B82" s="319"/>
      <c r="C82" s="458" t="s">
        <v>186</v>
      </c>
      <c r="D82" s="376"/>
      <c r="E82" s="376"/>
      <c r="F82" s="376"/>
      <c r="G82" s="376"/>
      <c r="H82" s="376"/>
      <c r="I82" s="376"/>
      <c r="J82" s="376"/>
      <c r="K82" s="376"/>
      <c r="L82" s="376"/>
      <c r="M82" s="376"/>
      <c r="N82" s="376"/>
      <c r="O82" s="376"/>
      <c r="P82" s="376"/>
      <c r="Q82" s="376"/>
      <c r="R82" s="376"/>
      <c r="S82" s="376"/>
      <c r="T82" s="376"/>
      <c r="U82" s="376"/>
      <c r="V82" s="376"/>
      <c r="W82" s="376"/>
      <c r="X82" s="376"/>
      <c r="Y82" s="376"/>
      <c r="Z82" s="378">
        <f t="shared" si="35"/>
        <v>0</v>
      </c>
      <c r="AA82" s="282"/>
      <c r="AB82" s="52"/>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BA82" s="95">
        <f t="shared" si="3"/>
        <v>0</v>
      </c>
    </row>
    <row r="83" spans="2:53" s="53" customFormat="1" ht="17.100000000000001" customHeight="1">
      <c r="B83" s="318"/>
      <c r="C83" s="458" t="s">
        <v>183</v>
      </c>
      <c r="D83" s="376"/>
      <c r="E83" s="376"/>
      <c r="F83" s="376"/>
      <c r="G83" s="376"/>
      <c r="H83" s="376"/>
      <c r="I83" s="376"/>
      <c r="J83" s="376"/>
      <c r="K83" s="376"/>
      <c r="L83" s="376"/>
      <c r="M83" s="376"/>
      <c r="N83" s="376"/>
      <c r="O83" s="376"/>
      <c r="P83" s="376"/>
      <c r="Q83" s="376"/>
      <c r="R83" s="376"/>
      <c r="S83" s="376"/>
      <c r="T83" s="376"/>
      <c r="U83" s="376"/>
      <c r="V83" s="376"/>
      <c r="W83" s="376"/>
      <c r="X83" s="376"/>
      <c r="Y83" s="376"/>
      <c r="Z83" s="378">
        <f t="shared" si="35"/>
        <v>0</v>
      </c>
      <c r="AA83" s="282"/>
      <c r="AB83" s="52"/>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BA83" s="95">
        <f t="shared" si="3"/>
        <v>0</v>
      </c>
    </row>
    <row r="84" spans="2:53" s="57" customFormat="1" ht="30" customHeight="1">
      <c r="B84" s="323"/>
      <c r="C84" s="464" t="s">
        <v>104</v>
      </c>
      <c r="D84" s="382"/>
      <c r="E84" s="382"/>
      <c r="F84" s="382"/>
      <c r="G84" s="382"/>
      <c r="H84" s="382"/>
      <c r="I84" s="382"/>
      <c r="J84" s="382"/>
      <c r="K84" s="382"/>
      <c r="L84" s="382"/>
      <c r="M84" s="382"/>
      <c r="N84" s="382"/>
      <c r="O84" s="382"/>
      <c r="P84" s="382"/>
      <c r="Q84" s="382"/>
      <c r="R84" s="382"/>
      <c r="S84" s="382"/>
      <c r="T84" s="382"/>
      <c r="U84" s="382"/>
      <c r="V84" s="382"/>
      <c r="W84" s="382"/>
      <c r="X84" s="382"/>
      <c r="Y84" s="382"/>
      <c r="Z84" s="387"/>
      <c r="AA84" s="277"/>
      <c r="AB84" s="56"/>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BA84" s="96">
        <f t="shared" si="3"/>
        <v>0</v>
      </c>
    </row>
    <row r="85" spans="2:53" s="53" customFormat="1" ht="17.100000000000001" customHeight="1">
      <c r="B85" s="318"/>
      <c r="C85" s="182" t="s">
        <v>10</v>
      </c>
      <c r="D85" s="376"/>
      <c r="E85" s="376"/>
      <c r="F85" s="376"/>
      <c r="G85" s="376"/>
      <c r="H85" s="376"/>
      <c r="I85" s="376"/>
      <c r="J85" s="376"/>
      <c r="K85" s="376"/>
      <c r="L85" s="376"/>
      <c r="M85" s="376"/>
      <c r="N85" s="376"/>
      <c r="O85" s="376"/>
      <c r="P85" s="376"/>
      <c r="Q85" s="376"/>
      <c r="R85" s="376"/>
      <c r="S85" s="376"/>
      <c r="T85" s="376"/>
      <c r="U85" s="376"/>
      <c r="V85" s="376"/>
      <c r="W85" s="376"/>
      <c r="X85" s="376"/>
      <c r="Y85" s="376"/>
      <c r="Z85" s="378">
        <f>SUM(D85:Y85)</f>
        <v>0</v>
      </c>
      <c r="AA85" s="278"/>
      <c r="AB85" s="52"/>
      <c r="AC85" s="90">
        <f t="shared" ref="AC85:AY85" si="36">+D85-SUM(D86:D87)</f>
        <v>0</v>
      </c>
      <c r="AD85" s="90">
        <f t="shared" si="36"/>
        <v>0</v>
      </c>
      <c r="AE85" s="90">
        <f t="shared" si="36"/>
        <v>0</v>
      </c>
      <c r="AF85" s="90">
        <f t="shared" si="36"/>
        <v>0</v>
      </c>
      <c r="AG85" s="90">
        <f t="shared" si="36"/>
        <v>0</v>
      </c>
      <c r="AH85" s="90">
        <f t="shared" si="36"/>
        <v>0</v>
      </c>
      <c r="AI85" s="90">
        <f t="shared" si="36"/>
        <v>0</v>
      </c>
      <c r="AJ85" s="90">
        <f t="shared" si="36"/>
        <v>0</v>
      </c>
      <c r="AK85" s="90">
        <f t="shared" si="36"/>
        <v>0</v>
      </c>
      <c r="AL85" s="90">
        <f t="shared" si="36"/>
        <v>0</v>
      </c>
      <c r="AM85" s="90">
        <f t="shared" si="36"/>
        <v>0</v>
      </c>
      <c r="AN85" s="90">
        <f t="shared" si="36"/>
        <v>0</v>
      </c>
      <c r="AO85" s="90">
        <f t="shared" si="36"/>
        <v>0</v>
      </c>
      <c r="AP85" s="90">
        <f t="shared" si="36"/>
        <v>0</v>
      </c>
      <c r="AQ85" s="90">
        <f t="shared" si="36"/>
        <v>0</v>
      </c>
      <c r="AR85" s="90">
        <f t="shared" si="36"/>
        <v>0</v>
      </c>
      <c r="AS85" s="90">
        <f t="shared" si="36"/>
        <v>0</v>
      </c>
      <c r="AT85" s="90">
        <f t="shared" si="36"/>
        <v>0</v>
      </c>
      <c r="AU85" s="90">
        <f t="shared" si="36"/>
        <v>0</v>
      </c>
      <c r="AV85" s="90">
        <f t="shared" si="36"/>
        <v>0</v>
      </c>
      <c r="AW85" s="90">
        <f t="shared" si="36"/>
        <v>0</v>
      </c>
      <c r="AX85" s="90">
        <f t="shared" si="36"/>
        <v>0</v>
      </c>
      <c r="AY85" s="90">
        <f t="shared" si="36"/>
        <v>0</v>
      </c>
      <c r="BA85" s="90">
        <f t="shared" si="3"/>
        <v>0</v>
      </c>
    </row>
    <row r="86" spans="2:53" s="53" customFormat="1" ht="17.100000000000001" customHeight="1">
      <c r="B86" s="319"/>
      <c r="C86" s="184" t="s">
        <v>52</v>
      </c>
      <c r="D86" s="376"/>
      <c r="E86" s="376"/>
      <c r="F86" s="376"/>
      <c r="G86" s="376"/>
      <c r="H86" s="376"/>
      <c r="I86" s="376"/>
      <c r="J86" s="376"/>
      <c r="K86" s="376"/>
      <c r="L86" s="376"/>
      <c r="M86" s="376"/>
      <c r="N86" s="376"/>
      <c r="O86" s="376"/>
      <c r="P86" s="376"/>
      <c r="Q86" s="376"/>
      <c r="R86" s="376"/>
      <c r="S86" s="376"/>
      <c r="T86" s="376"/>
      <c r="U86" s="376"/>
      <c r="V86" s="376"/>
      <c r="W86" s="376"/>
      <c r="X86" s="376"/>
      <c r="Y86" s="376"/>
      <c r="Z86" s="378">
        <f t="shared" ref="Z86:Z100" si="37">SUM(D86:Y86)</f>
        <v>0</v>
      </c>
      <c r="AA86" s="278"/>
      <c r="AB86" s="52"/>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BA86" s="90">
        <f t="shared" si="3"/>
        <v>0</v>
      </c>
    </row>
    <row r="87" spans="2:53" s="53" customFormat="1" ht="17.100000000000001" customHeight="1">
      <c r="B87" s="319"/>
      <c r="C87" s="184" t="s">
        <v>53</v>
      </c>
      <c r="D87" s="376"/>
      <c r="E87" s="376"/>
      <c r="F87" s="376"/>
      <c r="G87" s="376"/>
      <c r="H87" s="376"/>
      <c r="I87" s="376"/>
      <c r="J87" s="376"/>
      <c r="K87" s="376"/>
      <c r="L87" s="376"/>
      <c r="M87" s="376"/>
      <c r="N87" s="376"/>
      <c r="O87" s="376"/>
      <c r="P87" s="376"/>
      <c r="Q87" s="376"/>
      <c r="R87" s="376"/>
      <c r="S87" s="376"/>
      <c r="T87" s="376"/>
      <c r="U87" s="376"/>
      <c r="V87" s="376"/>
      <c r="W87" s="376"/>
      <c r="X87" s="376"/>
      <c r="Y87" s="376"/>
      <c r="Z87" s="378">
        <f t="shared" si="37"/>
        <v>0</v>
      </c>
      <c r="AA87" s="278"/>
      <c r="AB87" s="52"/>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BA87" s="90">
        <f t="shared" si="3"/>
        <v>0</v>
      </c>
    </row>
    <row r="88" spans="2:53" s="53" customFormat="1" ht="30" customHeight="1">
      <c r="B88" s="318"/>
      <c r="C88" s="182" t="s">
        <v>11</v>
      </c>
      <c r="D88" s="376"/>
      <c r="E88" s="376"/>
      <c r="F88" s="376"/>
      <c r="G88" s="376"/>
      <c r="H88" s="376"/>
      <c r="I88" s="376"/>
      <c r="J88" s="376"/>
      <c r="K88" s="376"/>
      <c r="L88" s="376"/>
      <c r="M88" s="376"/>
      <c r="N88" s="376"/>
      <c r="O88" s="376"/>
      <c r="P88" s="376"/>
      <c r="Q88" s="376"/>
      <c r="R88" s="376"/>
      <c r="S88" s="376"/>
      <c r="T88" s="376"/>
      <c r="U88" s="376"/>
      <c r="V88" s="376"/>
      <c r="W88" s="376"/>
      <c r="X88" s="376"/>
      <c r="Y88" s="376"/>
      <c r="Z88" s="378">
        <f t="shared" si="37"/>
        <v>0</v>
      </c>
      <c r="AA88" s="278"/>
      <c r="AB88" s="52"/>
      <c r="AC88" s="90">
        <f t="shared" ref="AC88:AY88" si="38">+D88-SUM(D89:D90)</f>
        <v>0</v>
      </c>
      <c r="AD88" s="90">
        <f t="shared" si="38"/>
        <v>0</v>
      </c>
      <c r="AE88" s="90">
        <f t="shared" si="38"/>
        <v>0</v>
      </c>
      <c r="AF88" s="90">
        <f t="shared" si="38"/>
        <v>0</v>
      </c>
      <c r="AG88" s="90">
        <f t="shared" si="38"/>
        <v>0</v>
      </c>
      <c r="AH88" s="90">
        <f t="shared" si="38"/>
        <v>0</v>
      </c>
      <c r="AI88" s="90">
        <f t="shared" si="38"/>
        <v>0</v>
      </c>
      <c r="AJ88" s="90">
        <f t="shared" si="38"/>
        <v>0</v>
      </c>
      <c r="AK88" s="90">
        <f t="shared" si="38"/>
        <v>0</v>
      </c>
      <c r="AL88" s="90">
        <f t="shared" si="38"/>
        <v>0</v>
      </c>
      <c r="AM88" s="90">
        <f t="shared" si="38"/>
        <v>0</v>
      </c>
      <c r="AN88" s="90">
        <f t="shared" si="38"/>
        <v>0</v>
      </c>
      <c r="AO88" s="90">
        <f t="shared" si="38"/>
        <v>0</v>
      </c>
      <c r="AP88" s="90">
        <f t="shared" si="38"/>
        <v>0</v>
      </c>
      <c r="AQ88" s="90">
        <f t="shared" si="38"/>
        <v>0</v>
      </c>
      <c r="AR88" s="90">
        <f t="shared" si="38"/>
        <v>0</v>
      </c>
      <c r="AS88" s="90">
        <f t="shared" si="38"/>
        <v>0</v>
      </c>
      <c r="AT88" s="90">
        <f t="shared" si="38"/>
        <v>0</v>
      </c>
      <c r="AU88" s="90">
        <f t="shared" si="38"/>
        <v>0</v>
      </c>
      <c r="AV88" s="90">
        <f t="shared" si="38"/>
        <v>0</v>
      </c>
      <c r="AW88" s="90">
        <f t="shared" si="38"/>
        <v>0</v>
      </c>
      <c r="AX88" s="90">
        <f t="shared" si="38"/>
        <v>0</v>
      </c>
      <c r="AY88" s="90">
        <f t="shared" si="38"/>
        <v>0</v>
      </c>
      <c r="BA88" s="90">
        <f t="shared" ref="BA88:BA126" si="39">+Z88-SUM(D88:Y88)</f>
        <v>0</v>
      </c>
    </row>
    <row r="89" spans="2:53" s="53" customFormat="1" ht="17.100000000000001" customHeight="1">
      <c r="B89" s="318"/>
      <c r="C89" s="184" t="s">
        <v>52</v>
      </c>
      <c r="D89" s="376"/>
      <c r="E89" s="376"/>
      <c r="F89" s="376"/>
      <c r="G89" s="376"/>
      <c r="H89" s="376"/>
      <c r="I89" s="376"/>
      <c r="J89" s="376"/>
      <c r="K89" s="376"/>
      <c r="L89" s="376"/>
      <c r="M89" s="376"/>
      <c r="N89" s="376"/>
      <c r="O89" s="376"/>
      <c r="P89" s="376"/>
      <c r="Q89" s="376"/>
      <c r="R89" s="376"/>
      <c r="S89" s="376"/>
      <c r="T89" s="376"/>
      <c r="U89" s="376"/>
      <c r="V89" s="376"/>
      <c r="W89" s="376"/>
      <c r="X89" s="376"/>
      <c r="Y89" s="376"/>
      <c r="Z89" s="378">
        <f t="shared" si="37"/>
        <v>0</v>
      </c>
      <c r="AA89" s="278"/>
      <c r="AB89" s="52"/>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BA89" s="90">
        <f t="shared" si="39"/>
        <v>0</v>
      </c>
    </row>
    <row r="90" spans="2:53" s="53" customFormat="1" ht="17.100000000000001" customHeight="1">
      <c r="B90" s="318"/>
      <c r="C90" s="184" t="s">
        <v>53</v>
      </c>
      <c r="D90" s="376"/>
      <c r="E90" s="376"/>
      <c r="F90" s="376"/>
      <c r="G90" s="376"/>
      <c r="H90" s="376"/>
      <c r="I90" s="376"/>
      <c r="J90" s="376"/>
      <c r="K90" s="376"/>
      <c r="L90" s="376"/>
      <c r="M90" s="376"/>
      <c r="N90" s="376"/>
      <c r="O90" s="376"/>
      <c r="P90" s="376"/>
      <c r="Q90" s="376"/>
      <c r="R90" s="376"/>
      <c r="S90" s="376"/>
      <c r="T90" s="376"/>
      <c r="U90" s="376"/>
      <c r="V90" s="376"/>
      <c r="W90" s="376"/>
      <c r="X90" s="376"/>
      <c r="Y90" s="376"/>
      <c r="Z90" s="378">
        <f t="shared" si="37"/>
        <v>0</v>
      </c>
      <c r="AA90" s="278"/>
      <c r="AB90" s="52"/>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BA90" s="90">
        <f t="shared" si="39"/>
        <v>0</v>
      </c>
    </row>
    <row r="91" spans="2:53" s="57" customFormat="1" ht="30" customHeight="1">
      <c r="B91" s="320"/>
      <c r="C91" s="321" t="s">
        <v>88</v>
      </c>
      <c r="D91" s="380"/>
      <c r="E91" s="380"/>
      <c r="F91" s="380"/>
      <c r="G91" s="380"/>
      <c r="H91" s="380"/>
      <c r="I91" s="380"/>
      <c r="J91" s="380"/>
      <c r="K91" s="380"/>
      <c r="L91" s="380"/>
      <c r="M91" s="380"/>
      <c r="N91" s="380"/>
      <c r="O91" s="380"/>
      <c r="P91" s="380"/>
      <c r="Q91" s="380"/>
      <c r="R91" s="380"/>
      <c r="S91" s="380"/>
      <c r="T91" s="380"/>
      <c r="U91" s="380"/>
      <c r="V91" s="380"/>
      <c r="W91" s="380"/>
      <c r="X91" s="380"/>
      <c r="Y91" s="380"/>
      <c r="Z91" s="378">
        <f t="shared" si="37"/>
        <v>0</v>
      </c>
      <c r="AA91" s="279"/>
      <c r="AB91" s="56"/>
      <c r="AC91" s="92">
        <f t="shared" ref="AC91:AY91" si="40">+D88-SUM(D91:D96)</f>
        <v>0</v>
      </c>
      <c r="AD91" s="92">
        <f t="shared" si="40"/>
        <v>0</v>
      </c>
      <c r="AE91" s="92">
        <f t="shared" si="40"/>
        <v>0</v>
      </c>
      <c r="AF91" s="92">
        <f t="shared" si="40"/>
        <v>0</v>
      </c>
      <c r="AG91" s="92">
        <f t="shared" si="40"/>
        <v>0</v>
      </c>
      <c r="AH91" s="92">
        <f t="shared" si="40"/>
        <v>0</v>
      </c>
      <c r="AI91" s="92">
        <f t="shared" si="40"/>
        <v>0</v>
      </c>
      <c r="AJ91" s="92">
        <f t="shared" si="40"/>
        <v>0</v>
      </c>
      <c r="AK91" s="92">
        <f t="shared" si="40"/>
        <v>0</v>
      </c>
      <c r="AL91" s="92">
        <f t="shared" si="40"/>
        <v>0</v>
      </c>
      <c r="AM91" s="92">
        <f t="shared" si="40"/>
        <v>0</v>
      </c>
      <c r="AN91" s="92">
        <f t="shared" si="40"/>
        <v>0</v>
      </c>
      <c r="AO91" s="92">
        <f t="shared" si="40"/>
        <v>0</v>
      </c>
      <c r="AP91" s="92">
        <f t="shared" si="40"/>
        <v>0</v>
      </c>
      <c r="AQ91" s="92">
        <f t="shared" si="40"/>
        <v>0</v>
      </c>
      <c r="AR91" s="92">
        <f t="shared" si="40"/>
        <v>0</v>
      </c>
      <c r="AS91" s="92">
        <f t="shared" si="40"/>
        <v>0</v>
      </c>
      <c r="AT91" s="92">
        <f t="shared" si="40"/>
        <v>0</v>
      </c>
      <c r="AU91" s="92">
        <f t="shared" si="40"/>
        <v>0</v>
      </c>
      <c r="AV91" s="92">
        <f t="shared" si="40"/>
        <v>0</v>
      </c>
      <c r="AW91" s="92">
        <f t="shared" si="40"/>
        <v>0</v>
      </c>
      <c r="AX91" s="92">
        <f t="shared" si="40"/>
        <v>0</v>
      </c>
      <c r="AY91" s="92">
        <f t="shared" si="40"/>
        <v>0</v>
      </c>
      <c r="BA91" s="92">
        <f t="shared" si="39"/>
        <v>0</v>
      </c>
    </row>
    <row r="92" spans="2:53" s="53" customFormat="1" ht="17.100000000000001" customHeight="1">
      <c r="B92" s="319"/>
      <c r="C92" s="184" t="s">
        <v>64</v>
      </c>
      <c r="D92" s="376"/>
      <c r="E92" s="376"/>
      <c r="F92" s="376"/>
      <c r="G92" s="376"/>
      <c r="H92" s="376"/>
      <c r="I92" s="376"/>
      <c r="J92" s="376"/>
      <c r="K92" s="376"/>
      <c r="L92" s="376"/>
      <c r="M92" s="376"/>
      <c r="N92" s="376"/>
      <c r="O92" s="376"/>
      <c r="P92" s="376"/>
      <c r="Q92" s="376"/>
      <c r="R92" s="376"/>
      <c r="S92" s="376"/>
      <c r="T92" s="376"/>
      <c r="U92" s="376"/>
      <c r="V92" s="376"/>
      <c r="W92" s="376"/>
      <c r="X92" s="376"/>
      <c r="Y92" s="376"/>
      <c r="Z92" s="377">
        <f t="shared" si="37"/>
        <v>0</v>
      </c>
      <c r="AA92" s="278"/>
      <c r="AB92" s="52"/>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BA92" s="90">
        <f t="shared" si="39"/>
        <v>0</v>
      </c>
    </row>
    <row r="93" spans="2:53" s="53" customFormat="1" ht="17.100000000000001" customHeight="1">
      <c r="B93" s="319"/>
      <c r="C93" s="184" t="s">
        <v>157</v>
      </c>
      <c r="D93" s="376"/>
      <c r="E93" s="376"/>
      <c r="F93" s="376"/>
      <c r="G93" s="376"/>
      <c r="H93" s="376"/>
      <c r="I93" s="376"/>
      <c r="J93" s="376"/>
      <c r="K93" s="376"/>
      <c r="L93" s="376"/>
      <c r="M93" s="376"/>
      <c r="N93" s="376"/>
      <c r="O93" s="376"/>
      <c r="P93" s="376"/>
      <c r="Q93" s="376"/>
      <c r="R93" s="376"/>
      <c r="S93" s="376"/>
      <c r="T93" s="376"/>
      <c r="U93" s="376"/>
      <c r="V93" s="376"/>
      <c r="W93" s="376"/>
      <c r="X93" s="376"/>
      <c r="Y93" s="376"/>
      <c r="Z93" s="377">
        <f t="shared" si="37"/>
        <v>0</v>
      </c>
      <c r="AA93" s="278"/>
      <c r="AB93" s="52"/>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BA93" s="90">
        <f t="shared" si="39"/>
        <v>0</v>
      </c>
    </row>
    <row r="94" spans="2:53" s="53" customFormat="1" ht="17.100000000000001" customHeight="1">
      <c r="B94" s="319"/>
      <c r="C94" s="184" t="s">
        <v>89</v>
      </c>
      <c r="D94" s="376"/>
      <c r="E94" s="376"/>
      <c r="F94" s="376"/>
      <c r="G94" s="376"/>
      <c r="H94" s="376"/>
      <c r="I94" s="376"/>
      <c r="J94" s="376"/>
      <c r="K94" s="376"/>
      <c r="L94" s="376"/>
      <c r="M94" s="376"/>
      <c r="N94" s="376"/>
      <c r="O94" s="376"/>
      <c r="P94" s="376"/>
      <c r="Q94" s="376"/>
      <c r="R94" s="376"/>
      <c r="S94" s="376"/>
      <c r="T94" s="376"/>
      <c r="U94" s="376"/>
      <c r="V94" s="376"/>
      <c r="W94" s="376"/>
      <c r="X94" s="376"/>
      <c r="Y94" s="376"/>
      <c r="Z94" s="377">
        <f t="shared" si="37"/>
        <v>0</v>
      </c>
      <c r="AA94" s="278"/>
      <c r="AB94" s="52"/>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BA94" s="90">
        <f t="shared" si="39"/>
        <v>0</v>
      </c>
    </row>
    <row r="95" spans="2:53" s="53" customFormat="1" ht="17.100000000000001" customHeight="1">
      <c r="B95" s="319"/>
      <c r="C95" s="424" t="s">
        <v>45</v>
      </c>
      <c r="D95" s="376"/>
      <c r="E95" s="376"/>
      <c r="F95" s="376"/>
      <c r="G95" s="376"/>
      <c r="H95" s="376"/>
      <c r="I95" s="376"/>
      <c r="J95" s="376"/>
      <c r="K95" s="376"/>
      <c r="L95" s="376"/>
      <c r="M95" s="376"/>
      <c r="N95" s="376"/>
      <c r="O95" s="376"/>
      <c r="P95" s="376"/>
      <c r="Q95" s="376"/>
      <c r="R95" s="376"/>
      <c r="S95" s="376"/>
      <c r="T95" s="376"/>
      <c r="U95" s="376"/>
      <c r="V95" s="376"/>
      <c r="W95" s="376"/>
      <c r="X95" s="376"/>
      <c r="Y95" s="376"/>
      <c r="Z95" s="377">
        <f t="shared" si="37"/>
        <v>0</v>
      </c>
      <c r="AA95" s="278"/>
      <c r="AB95" s="52"/>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BA95" s="90">
        <f t="shared" si="39"/>
        <v>0</v>
      </c>
    </row>
    <row r="96" spans="2:53" s="53" customFormat="1" ht="17.100000000000001" customHeight="1">
      <c r="B96" s="319"/>
      <c r="C96" s="424" t="s">
        <v>124</v>
      </c>
      <c r="D96" s="376"/>
      <c r="E96" s="376"/>
      <c r="F96" s="376"/>
      <c r="G96" s="376"/>
      <c r="H96" s="376"/>
      <c r="I96" s="376"/>
      <c r="J96" s="376"/>
      <c r="K96" s="376"/>
      <c r="L96" s="376"/>
      <c r="M96" s="376"/>
      <c r="N96" s="376"/>
      <c r="O96" s="376"/>
      <c r="P96" s="376"/>
      <c r="Q96" s="376"/>
      <c r="R96" s="376"/>
      <c r="S96" s="376"/>
      <c r="T96" s="376"/>
      <c r="U96" s="376"/>
      <c r="V96" s="376"/>
      <c r="W96" s="376"/>
      <c r="X96" s="376"/>
      <c r="Y96" s="376"/>
      <c r="Z96" s="377">
        <f t="shared" si="37"/>
        <v>0</v>
      </c>
      <c r="AA96" s="278"/>
      <c r="AB96" s="52"/>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BA96" s="90">
        <f t="shared" si="39"/>
        <v>0</v>
      </c>
    </row>
    <row r="97" spans="2:53" s="57" customFormat="1" ht="24.9" customHeight="1">
      <c r="B97" s="320"/>
      <c r="C97" s="183" t="s">
        <v>12</v>
      </c>
      <c r="D97" s="380"/>
      <c r="E97" s="380"/>
      <c r="F97" s="380"/>
      <c r="G97" s="380"/>
      <c r="H97" s="380"/>
      <c r="I97" s="380"/>
      <c r="J97" s="380"/>
      <c r="K97" s="380"/>
      <c r="L97" s="380"/>
      <c r="M97" s="380"/>
      <c r="N97" s="380"/>
      <c r="O97" s="380"/>
      <c r="P97" s="380"/>
      <c r="Q97" s="380"/>
      <c r="R97" s="380"/>
      <c r="S97" s="380"/>
      <c r="T97" s="380"/>
      <c r="U97" s="380"/>
      <c r="V97" s="380"/>
      <c r="W97" s="380"/>
      <c r="X97" s="380"/>
      <c r="Y97" s="380"/>
      <c r="Z97" s="378">
        <f t="shared" si="37"/>
        <v>0</v>
      </c>
      <c r="AA97" s="279"/>
      <c r="AB97" s="56"/>
      <c r="AC97" s="92">
        <f t="shared" ref="AC97:AY97" si="41">+D97-SUM(D98:D99)</f>
        <v>0</v>
      </c>
      <c r="AD97" s="92">
        <f t="shared" si="41"/>
        <v>0</v>
      </c>
      <c r="AE97" s="92">
        <f t="shared" si="41"/>
        <v>0</v>
      </c>
      <c r="AF97" s="92">
        <f t="shared" si="41"/>
        <v>0</v>
      </c>
      <c r="AG97" s="92">
        <f t="shared" si="41"/>
        <v>0</v>
      </c>
      <c r="AH97" s="92">
        <f t="shared" si="41"/>
        <v>0</v>
      </c>
      <c r="AI97" s="92">
        <f t="shared" si="41"/>
        <v>0</v>
      </c>
      <c r="AJ97" s="92">
        <f t="shared" si="41"/>
        <v>0</v>
      </c>
      <c r="AK97" s="92">
        <f t="shared" si="41"/>
        <v>0</v>
      </c>
      <c r="AL97" s="92">
        <f t="shared" si="41"/>
        <v>0</v>
      </c>
      <c r="AM97" s="92">
        <f t="shared" si="41"/>
        <v>0</v>
      </c>
      <c r="AN97" s="92">
        <f t="shared" si="41"/>
        <v>0</v>
      </c>
      <c r="AO97" s="92">
        <f t="shared" si="41"/>
        <v>0</v>
      </c>
      <c r="AP97" s="92">
        <f t="shared" si="41"/>
        <v>0</v>
      </c>
      <c r="AQ97" s="92">
        <f t="shared" si="41"/>
        <v>0</v>
      </c>
      <c r="AR97" s="92">
        <f t="shared" si="41"/>
        <v>0</v>
      </c>
      <c r="AS97" s="92">
        <f t="shared" si="41"/>
        <v>0</v>
      </c>
      <c r="AT97" s="92">
        <f t="shared" si="41"/>
        <v>0</v>
      </c>
      <c r="AU97" s="92">
        <f t="shared" si="41"/>
        <v>0</v>
      </c>
      <c r="AV97" s="92">
        <f t="shared" si="41"/>
        <v>0</v>
      </c>
      <c r="AW97" s="92">
        <f t="shared" si="41"/>
        <v>0</v>
      </c>
      <c r="AX97" s="92">
        <f t="shared" si="41"/>
        <v>0</v>
      </c>
      <c r="AY97" s="92">
        <f t="shared" si="41"/>
        <v>0</v>
      </c>
      <c r="BA97" s="92">
        <f t="shared" si="39"/>
        <v>0</v>
      </c>
    </row>
    <row r="98" spans="2:53" s="102" customFormat="1" ht="17.100000000000001" customHeight="1">
      <c r="B98" s="253"/>
      <c r="C98" s="184" t="s">
        <v>52</v>
      </c>
      <c r="D98" s="379"/>
      <c r="E98" s="379"/>
      <c r="F98" s="379"/>
      <c r="G98" s="379"/>
      <c r="H98" s="379"/>
      <c r="I98" s="379"/>
      <c r="J98" s="379"/>
      <c r="K98" s="379"/>
      <c r="L98" s="379"/>
      <c r="M98" s="379"/>
      <c r="N98" s="379"/>
      <c r="O98" s="379"/>
      <c r="P98" s="379"/>
      <c r="Q98" s="379"/>
      <c r="R98" s="379"/>
      <c r="S98" s="379"/>
      <c r="T98" s="379"/>
      <c r="U98" s="379"/>
      <c r="V98" s="379"/>
      <c r="W98" s="379"/>
      <c r="X98" s="379"/>
      <c r="Y98" s="379"/>
      <c r="Z98" s="378">
        <f t="shared" si="37"/>
        <v>0</v>
      </c>
      <c r="AA98" s="281"/>
      <c r="AB98" s="101"/>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BA98" s="90">
        <f t="shared" si="39"/>
        <v>0</v>
      </c>
    </row>
    <row r="99" spans="2:53" s="53" customFormat="1" ht="17.100000000000001" customHeight="1">
      <c r="B99" s="319"/>
      <c r="C99" s="184" t="s">
        <v>53</v>
      </c>
      <c r="D99" s="376"/>
      <c r="E99" s="376"/>
      <c r="F99" s="376"/>
      <c r="G99" s="376"/>
      <c r="H99" s="376"/>
      <c r="I99" s="376"/>
      <c r="J99" s="376"/>
      <c r="K99" s="376"/>
      <c r="L99" s="376"/>
      <c r="M99" s="376"/>
      <c r="N99" s="376"/>
      <c r="O99" s="376"/>
      <c r="P99" s="376"/>
      <c r="Q99" s="376"/>
      <c r="R99" s="376"/>
      <c r="S99" s="376"/>
      <c r="T99" s="376"/>
      <c r="U99" s="376"/>
      <c r="V99" s="376"/>
      <c r="W99" s="376"/>
      <c r="X99" s="376"/>
      <c r="Y99" s="376"/>
      <c r="Z99" s="378">
        <f t="shared" si="37"/>
        <v>0</v>
      </c>
      <c r="AA99" s="278"/>
      <c r="AB99" s="52"/>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BA99" s="90">
        <f t="shared" si="39"/>
        <v>0</v>
      </c>
    </row>
    <row r="100" spans="2:53" s="57" customFormat="1" ht="30" customHeight="1">
      <c r="B100" s="322"/>
      <c r="C100" s="461" t="s">
        <v>41</v>
      </c>
      <c r="D100" s="381">
        <f>+SUM(D97,D88,D85)</f>
        <v>0</v>
      </c>
      <c r="E100" s="381">
        <f t="shared" ref="E100:L100" si="42">+SUM(E97,E88,E85)</f>
        <v>0</v>
      </c>
      <c r="F100" s="381">
        <f t="shared" si="42"/>
        <v>0</v>
      </c>
      <c r="G100" s="381">
        <f t="shared" si="42"/>
        <v>0</v>
      </c>
      <c r="H100" s="381">
        <f t="shared" si="42"/>
        <v>0</v>
      </c>
      <c r="I100" s="381">
        <f t="shared" si="42"/>
        <v>0</v>
      </c>
      <c r="J100" s="381">
        <f t="shared" si="42"/>
        <v>0</v>
      </c>
      <c r="K100" s="381">
        <f t="shared" si="42"/>
        <v>0</v>
      </c>
      <c r="L100" s="381">
        <f t="shared" si="42"/>
        <v>0</v>
      </c>
      <c r="M100" s="381">
        <f t="shared" ref="M100:Y100" si="43">+SUM(M97,M88,M85)</f>
        <v>0</v>
      </c>
      <c r="N100" s="381">
        <f t="shared" si="43"/>
        <v>0</v>
      </c>
      <c r="O100" s="381">
        <f t="shared" si="43"/>
        <v>0</v>
      </c>
      <c r="P100" s="381">
        <f t="shared" si="43"/>
        <v>0</v>
      </c>
      <c r="Q100" s="381">
        <f t="shared" si="43"/>
        <v>0</v>
      </c>
      <c r="R100" s="381">
        <f t="shared" si="43"/>
        <v>0</v>
      </c>
      <c r="S100" s="381">
        <f t="shared" si="43"/>
        <v>0</v>
      </c>
      <c r="T100" s="381">
        <f t="shared" si="43"/>
        <v>0</v>
      </c>
      <c r="U100" s="381">
        <f t="shared" si="43"/>
        <v>0</v>
      </c>
      <c r="V100" s="381">
        <f t="shared" si="43"/>
        <v>0</v>
      </c>
      <c r="W100" s="381">
        <f t="shared" si="43"/>
        <v>0</v>
      </c>
      <c r="X100" s="381">
        <f t="shared" si="43"/>
        <v>0</v>
      </c>
      <c r="Y100" s="381">
        <f t="shared" si="43"/>
        <v>0</v>
      </c>
      <c r="Z100" s="378">
        <f t="shared" si="37"/>
        <v>0</v>
      </c>
      <c r="AA100" s="277"/>
      <c r="AB100" s="56"/>
      <c r="AC100" s="92">
        <f t="shared" ref="AC100:AY100" si="44">+D100-D85-D88-D97</f>
        <v>0</v>
      </c>
      <c r="AD100" s="92">
        <f t="shared" si="44"/>
        <v>0</v>
      </c>
      <c r="AE100" s="92">
        <f t="shared" si="44"/>
        <v>0</v>
      </c>
      <c r="AF100" s="92">
        <f t="shared" si="44"/>
        <v>0</v>
      </c>
      <c r="AG100" s="92">
        <f t="shared" si="44"/>
        <v>0</v>
      </c>
      <c r="AH100" s="92">
        <f t="shared" si="44"/>
        <v>0</v>
      </c>
      <c r="AI100" s="92">
        <f t="shared" si="44"/>
        <v>0</v>
      </c>
      <c r="AJ100" s="92">
        <f t="shared" si="44"/>
        <v>0</v>
      </c>
      <c r="AK100" s="92">
        <f t="shared" si="44"/>
        <v>0</v>
      </c>
      <c r="AL100" s="92">
        <f t="shared" si="44"/>
        <v>0</v>
      </c>
      <c r="AM100" s="92">
        <f t="shared" si="44"/>
        <v>0</v>
      </c>
      <c r="AN100" s="92">
        <f t="shared" si="44"/>
        <v>0</v>
      </c>
      <c r="AO100" s="92">
        <f t="shared" si="44"/>
        <v>0</v>
      </c>
      <c r="AP100" s="92">
        <f t="shared" si="44"/>
        <v>0</v>
      </c>
      <c r="AQ100" s="92">
        <f t="shared" si="44"/>
        <v>0</v>
      </c>
      <c r="AR100" s="92">
        <f t="shared" si="44"/>
        <v>0</v>
      </c>
      <c r="AS100" s="92">
        <f t="shared" si="44"/>
        <v>0</v>
      </c>
      <c r="AT100" s="92">
        <f t="shared" si="44"/>
        <v>0</v>
      </c>
      <c r="AU100" s="92">
        <f t="shared" si="44"/>
        <v>0</v>
      </c>
      <c r="AV100" s="92">
        <f t="shared" si="44"/>
        <v>0</v>
      </c>
      <c r="AW100" s="92">
        <f t="shared" si="44"/>
        <v>0</v>
      </c>
      <c r="AX100" s="92">
        <f t="shared" si="44"/>
        <v>0</v>
      </c>
      <c r="AY100" s="92">
        <f t="shared" si="44"/>
        <v>0</v>
      </c>
      <c r="BA100" s="92">
        <f t="shared" si="39"/>
        <v>0</v>
      </c>
    </row>
    <row r="101" spans="2:53" s="102" customFormat="1" ht="17.100000000000001" customHeight="1">
      <c r="B101" s="253"/>
      <c r="C101" s="462" t="s">
        <v>196</v>
      </c>
      <c r="D101" s="261"/>
      <c r="E101" s="261"/>
      <c r="F101" s="261"/>
      <c r="G101" s="261"/>
      <c r="H101" s="261"/>
      <c r="I101" s="261"/>
      <c r="J101" s="261"/>
      <c r="K101" s="261"/>
      <c r="L101" s="261"/>
      <c r="M101" s="261"/>
      <c r="N101" s="261"/>
      <c r="O101" s="261"/>
      <c r="P101" s="261"/>
      <c r="Q101" s="261"/>
      <c r="R101" s="261"/>
      <c r="S101" s="261"/>
      <c r="T101" s="261"/>
      <c r="U101" s="261"/>
      <c r="V101" s="261"/>
      <c r="W101" s="261"/>
      <c r="X101" s="261"/>
      <c r="Y101" s="261"/>
      <c r="Z101" s="262">
        <f>SUM(D101:Y101)</f>
        <v>0</v>
      </c>
      <c r="AA101" s="280"/>
      <c r="AB101" s="101"/>
      <c r="AC101" s="100">
        <f t="shared" ref="AC101:AY101" si="45">+IF((D101+D102&gt;D100),111,0)</f>
        <v>0</v>
      </c>
      <c r="AD101" s="100">
        <f t="shared" si="45"/>
        <v>0</v>
      </c>
      <c r="AE101" s="100">
        <f t="shared" si="45"/>
        <v>0</v>
      </c>
      <c r="AF101" s="100">
        <f t="shared" si="45"/>
        <v>0</v>
      </c>
      <c r="AG101" s="100">
        <f t="shared" si="45"/>
        <v>0</v>
      </c>
      <c r="AH101" s="100">
        <f t="shared" si="45"/>
        <v>0</v>
      </c>
      <c r="AI101" s="100">
        <f t="shared" si="45"/>
        <v>0</v>
      </c>
      <c r="AJ101" s="100">
        <f t="shared" si="45"/>
        <v>0</v>
      </c>
      <c r="AK101" s="100">
        <f t="shared" si="45"/>
        <v>0</v>
      </c>
      <c r="AL101" s="100">
        <f t="shared" si="45"/>
        <v>0</v>
      </c>
      <c r="AM101" s="100">
        <f t="shared" si="45"/>
        <v>0</v>
      </c>
      <c r="AN101" s="100">
        <f t="shared" si="45"/>
        <v>0</v>
      </c>
      <c r="AO101" s="100">
        <f t="shared" si="45"/>
        <v>0</v>
      </c>
      <c r="AP101" s="100">
        <f t="shared" si="45"/>
        <v>0</v>
      </c>
      <c r="AQ101" s="100">
        <f t="shared" si="45"/>
        <v>0</v>
      </c>
      <c r="AR101" s="100">
        <f t="shared" si="45"/>
        <v>0</v>
      </c>
      <c r="AS101" s="100">
        <f t="shared" si="45"/>
        <v>0</v>
      </c>
      <c r="AT101" s="100">
        <f t="shared" si="45"/>
        <v>0</v>
      </c>
      <c r="AU101" s="100">
        <f t="shared" si="45"/>
        <v>0</v>
      </c>
      <c r="AV101" s="100">
        <f t="shared" si="45"/>
        <v>0</v>
      </c>
      <c r="AW101" s="100">
        <f t="shared" si="45"/>
        <v>0</v>
      </c>
      <c r="AX101" s="100">
        <f t="shared" si="45"/>
        <v>0</v>
      </c>
      <c r="AY101" s="100">
        <f t="shared" si="45"/>
        <v>0</v>
      </c>
      <c r="BA101" s="100">
        <f t="shared" si="39"/>
        <v>0</v>
      </c>
    </row>
    <row r="102" spans="2:53" s="102" customFormat="1" ht="17.100000000000001" customHeight="1">
      <c r="B102" s="253"/>
      <c r="C102" s="462" t="s">
        <v>197</v>
      </c>
      <c r="D102" s="261"/>
      <c r="E102" s="261"/>
      <c r="F102" s="261"/>
      <c r="G102" s="261"/>
      <c r="H102" s="261"/>
      <c r="I102" s="261"/>
      <c r="J102" s="261"/>
      <c r="K102" s="261"/>
      <c r="L102" s="261"/>
      <c r="M102" s="261"/>
      <c r="N102" s="261"/>
      <c r="O102" s="261"/>
      <c r="P102" s="261"/>
      <c r="Q102" s="261"/>
      <c r="R102" s="261"/>
      <c r="S102" s="261"/>
      <c r="T102" s="261"/>
      <c r="U102" s="261"/>
      <c r="V102" s="261"/>
      <c r="W102" s="261"/>
      <c r="X102" s="261"/>
      <c r="Y102" s="261"/>
      <c r="Z102" s="262">
        <f>SUM(D102:Y102)</f>
        <v>0</v>
      </c>
      <c r="AA102" s="280"/>
      <c r="AB102" s="101"/>
      <c r="AC102" s="100"/>
      <c r="AD102" s="100"/>
      <c r="AE102" s="100"/>
      <c r="AF102" s="100"/>
      <c r="AG102" s="100"/>
      <c r="AH102" s="100"/>
      <c r="AI102" s="100"/>
      <c r="AJ102" s="100"/>
      <c r="AK102" s="100"/>
      <c r="AL102" s="100"/>
      <c r="AM102" s="100"/>
      <c r="AN102" s="100"/>
      <c r="AO102" s="100"/>
      <c r="AP102" s="100"/>
      <c r="AQ102" s="100"/>
      <c r="AR102" s="100"/>
      <c r="AS102" s="100"/>
      <c r="AT102" s="100"/>
      <c r="AU102" s="100"/>
      <c r="AV102" s="100"/>
      <c r="AW102" s="100"/>
      <c r="AX102" s="100"/>
      <c r="AY102" s="100"/>
      <c r="BA102" s="100">
        <f t="shared" si="39"/>
        <v>0</v>
      </c>
    </row>
    <row r="103" spans="2:53" s="102" customFormat="1" ht="17.100000000000001" customHeight="1">
      <c r="B103" s="254"/>
      <c r="C103" s="463" t="s">
        <v>136</v>
      </c>
      <c r="D103" s="263"/>
      <c r="E103" s="263"/>
      <c r="F103" s="263"/>
      <c r="G103" s="263"/>
      <c r="H103" s="263"/>
      <c r="I103" s="263"/>
      <c r="J103" s="263"/>
      <c r="K103" s="263"/>
      <c r="L103" s="263"/>
      <c r="M103" s="263"/>
      <c r="N103" s="263"/>
      <c r="O103" s="263"/>
      <c r="P103" s="263"/>
      <c r="Q103" s="263"/>
      <c r="R103" s="263"/>
      <c r="S103" s="263"/>
      <c r="T103" s="263"/>
      <c r="U103" s="263"/>
      <c r="V103" s="263"/>
      <c r="W103" s="263"/>
      <c r="X103" s="263"/>
      <c r="Y103" s="263"/>
      <c r="Z103" s="262">
        <f>SUM(D103:Y103)</f>
        <v>0</v>
      </c>
      <c r="AA103" s="281"/>
      <c r="AB103" s="101"/>
      <c r="AC103" s="100">
        <f t="shared" ref="AC103:AY103" si="46">+IF((D103&gt;D100),111,0)</f>
        <v>0</v>
      </c>
      <c r="AD103" s="100">
        <f t="shared" si="46"/>
        <v>0</v>
      </c>
      <c r="AE103" s="100">
        <f t="shared" si="46"/>
        <v>0</v>
      </c>
      <c r="AF103" s="100">
        <f t="shared" si="46"/>
        <v>0</v>
      </c>
      <c r="AG103" s="100">
        <f t="shared" si="46"/>
        <v>0</v>
      </c>
      <c r="AH103" s="100">
        <f t="shared" si="46"/>
        <v>0</v>
      </c>
      <c r="AI103" s="100">
        <f t="shared" si="46"/>
        <v>0</v>
      </c>
      <c r="AJ103" s="100">
        <f t="shared" si="46"/>
        <v>0</v>
      </c>
      <c r="AK103" s="100">
        <f t="shared" si="46"/>
        <v>0</v>
      </c>
      <c r="AL103" s="100">
        <f t="shared" si="46"/>
        <v>0</v>
      </c>
      <c r="AM103" s="100">
        <f t="shared" si="46"/>
        <v>0</v>
      </c>
      <c r="AN103" s="100">
        <f t="shared" si="46"/>
        <v>0</v>
      </c>
      <c r="AO103" s="100">
        <f t="shared" si="46"/>
        <v>0</v>
      </c>
      <c r="AP103" s="100">
        <f t="shared" si="46"/>
        <v>0</v>
      </c>
      <c r="AQ103" s="100">
        <f t="shared" si="46"/>
        <v>0</v>
      </c>
      <c r="AR103" s="100">
        <f t="shared" si="46"/>
        <v>0</v>
      </c>
      <c r="AS103" s="100">
        <f t="shared" si="46"/>
        <v>0</v>
      </c>
      <c r="AT103" s="100">
        <f t="shared" si="46"/>
        <v>0</v>
      </c>
      <c r="AU103" s="100">
        <f t="shared" si="46"/>
        <v>0</v>
      </c>
      <c r="AV103" s="100">
        <f t="shared" si="46"/>
        <v>0</v>
      </c>
      <c r="AW103" s="100">
        <f t="shared" si="46"/>
        <v>0</v>
      </c>
      <c r="AX103" s="100">
        <f t="shared" si="46"/>
        <v>0</v>
      </c>
      <c r="AY103" s="100">
        <f t="shared" si="46"/>
        <v>0</v>
      </c>
      <c r="BA103" s="100">
        <f t="shared" si="39"/>
        <v>0</v>
      </c>
    </row>
    <row r="104" spans="2:53" s="57" customFormat="1" ht="24.9" customHeight="1">
      <c r="B104" s="323"/>
      <c r="C104" s="464" t="s">
        <v>182</v>
      </c>
      <c r="D104" s="382"/>
      <c r="E104" s="382"/>
      <c r="F104" s="382"/>
      <c r="G104" s="382"/>
      <c r="H104" s="382"/>
      <c r="I104" s="382"/>
      <c r="J104" s="382"/>
      <c r="K104" s="382"/>
      <c r="L104" s="382"/>
      <c r="M104" s="382"/>
      <c r="N104" s="382"/>
      <c r="O104" s="382"/>
      <c r="P104" s="382"/>
      <c r="Q104" s="382"/>
      <c r="R104" s="382"/>
      <c r="S104" s="382"/>
      <c r="T104" s="382"/>
      <c r="U104" s="382"/>
      <c r="V104" s="382"/>
      <c r="W104" s="382"/>
      <c r="X104" s="382"/>
      <c r="Y104" s="382"/>
      <c r="Z104" s="387"/>
      <c r="AA104" s="277"/>
      <c r="AB104" s="56"/>
      <c r="AC104" s="92"/>
      <c r="AD104" s="92"/>
      <c r="AE104" s="92"/>
      <c r="AF104" s="92"/>
      <c r="AG104" s="92"/>
      <c r="AH104" s="92"/>
      <c r="AI104" s="92"/>
      <c r="AJ104" s="92"/>
      <c r="AK104" s="92"/>
      <c r="AL104" s="92"/>
      <c r="AM104" s="92"/>
      <c r="AN104" s="92"/>
      <c r="AO104" s="92"/>
      <c r="AP104" s="92"/>
      <c r="AQ104" s="92"/>
      <c r="AR104" s="92"/>
      <c r="AS104" s="92"/>
      <c r="AT104" s="92"/>
      <c r="AU104" s="92"/>
      <c r="AV104" s="92"/>
      <c r="AW104" s="92"/>
      <c r="AX104" s="92"/>
      <c r="AY104" s="92"/>
      <c r="BA104" s="96">
        <f t="shared" si="39"/>
        <v>0</v>
      </c>
    </row>
    <row r="105" spans="2:53" s="53" customFormat="1" ht="17.100000000000001" customHeight="1">
      <c r="B105" s="318"/>
      <c r="C105" s="457" t="s">
        <v>10</v>
      </c>
      <c r="D105" s="376"/>
      <c r="E105" s="376"/>
      <c r="F105" s="376"/>
      <c r="G105" s="376"/>
      <c r="H105" s="376"/>
      <c r="I105" s="376"/>
      <c r="J105" s="376"/>
      <c r="K105" s="376"/>
      <c r="L105" s="376"/>
      <c r="M105" s="376"/>
      <c r="N105" s="376"/>
      <c r="O105" s="376"/>
      <c r="P105" s="376"/>
      <c r="Q105" s="376"/>
      <c r="R105" s="376"/>
      <c r="S105" s="376"/>
      <c r="T105" s="376"/>
      <c r="U105" s="376"/>
      <c r="V105" s="376"/>
      <c r="W105" s="376"/>
      <c r="X105" s="376"/>
      <c r="Y105" s="376"/>
      <c r="Z105" s="378">
        <f>SUM(D105:Y105)</f>
        <v>0</v>
      </c>
      <c r="AA105" s="278"/>
      <c r="AB105" s="52"/>
      <c r="AC105" s="90">
        <f t="shared" ref="AC105:AY105" si="47">+D105-SUM(D106:D107)</f>
        <v>0</v>
      </c>
      <c r="AD105" s="90">
        <f t="shared" si="47"/>
        <v>0</v>
      </c>
      <c r="AE105" s="90">
        <f t="shared" si="47"/>
        <v>0</v>
      </c>
      <c r="AF105" s="90">
        <f t="shared" si="47"/>
        <v>0</v>
      </c>
      <c r="AG105" s="90">
        <f t="shared" si="47"/>
        <v>0</v>
      </c>
      <c r="AH105" s="90">
        <f t="shared" si="47"/>
        <v>0</v>
      </c>
      <c r="AI105" s="90">
        <f t="shared" si="47"/>
        <v>0</v>
      </c>
      <c r="AJ105" s="90">
        <f t="shared" si="47"/>
        <v>0</v>
      </c>
      <c r="AK105" s="90">
        <f t="shared" si="47"/>
        <v>0</v>
      </c>
      <c r="AL105" s="90">
        <f t="shared" si="47"/>
        <v>0</v>
      </c>
      <c r="AM105" s="90">
        <f t="shared" si="47"/>
        <v>0</v>
      </c>
      <c r="AN105" s="90">
        <f t="shared" si="47"/>
        <v>0</v>
      </c>
      <c r="AO105" s="90">
        <f t="shared" si="47"/>
        <v>0</v>
      </c>
      <c r="AP105" s="90">
        <f t="shared" si="47"/>
        <v>0</v>
      </c>
      <c r="AQ105" s="90">
        <f t="shared" si="47"/>
        <v>0</v>
      </c>
      <c r="AR105" s="90">
        <f t="shared" si="47"/>
        <v>0</v>
      </c>
      <c r="AS105" s="90">
        <f t="shared" si="47"/>
        <v>0</v>
      </c>
      <c r="AT105" s="90">
        <f t="shared" si="47"/>
        <v>0</v>
      </c>
      <c r="AU105" s="90">
        <f t="shared" si="47"/>
        <v>0</v>
      </c>
      <c r="AV105" s="90">
        <f t="shared" si="47"/>
        <v>0</v>
      </c>
      <c r="AW105" s="90">
        <f t="shared" si="47"/>
        <v>0</v>
      </c>
      <c r="AX105" s="90">
        <f t="shared" si="47"/>
        <v>0</v>
      </c>
      <c r="AY105" s="90">
        <f t="shared" si="47"/>
        <v>0</v>
      </c>
      <c r="BA105" s="90">
        <f t="shared" si="39"/>
        <v>0</v>
      </c>
    </row>
    <row r="106" spans="2:53" s="53" customFormat="1" ht="17.100000000000001" customHeight="1">
      <c r="B106" s="319"/>
      <c r="C106" s="458" t="s">
        <v>52</v>
      </c>
      <c r="D106" s="376"/>
      <c r="E106" s="376"/>
      <c r="F106" s="376"/>
      <c r="G106" s="376"/>
      <c r="H106" s="376"/>
      <c r="I106" s="376"/>
      <c r="J106" s="376"/>
      <c r="K106" s="376"/>
      <c r="L106" s="376"/>
      <c r="M106" s="376"/>
      <c r="N106" s="376"/>
      <c r="O106" s="376"/>
      <c r="P106" s="376"/>
      <c r="Q106" s="376"/>
      <c r="R106" s="376"/>
      <c r="S106" s="376"/>
      <c r="T106" s="376"/>
      <c r="U106" s="376"/>
      <c r="V106" s="376"/>
      <c r="W106" s="376"/>
      <c r="X106" s="376"/>
      <c r="Y106" s="376"/>
      <c r="Z106" s="378">
        <f t="shared" ref="Z106:Z120" si="48">SUM(D106:Y106)</f>
        <v>0</v>
      </c>
      <c r="AA106" s="278"/>
      <c r="AB106" s="52"/>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BA106" s="90">
        <f t="shared" si="39"/>
        <v>0</v>
      </c>
    </row>
    <row r="107" spans="2:53" s="53" customFormat="1" ht="17.100000000000001" customHeight="1">
      <c r="B107" s="319"/>
      <c r="C107" s="458" t="s">
        <v>53</v>
      </c>
      <c r="D107" s="376"/>
      <c r="E107" s="376"/>
      <c r="F107" s="376"/>
      <c r="G107" s="376"/>
      <c r="H107" s="376"/>
      <c r="I107" s="376"/>
      <c r="J107" s="376"/>
      <c r="K107" s="376"/>
      <c r="L107" s="376"/>
      <c r="M107" s="376"/>
      <c r="N107" s="376"/>
      <c r="O107" s="376"/>
      <c r="P107" s="376"/>
      <c r="Q107" s="376"/>
      <c r="R107" s="376"/>
      <c r="S107" s="376"/>
      <c r="T107" s="376"/>
      <c r="U107" s="376"/>
      <c r="V107" s="376"/>
      <c r="W107" s="376"/>
      <c r="X107" s="376"/>
      <c r="Y107" s="376"/>
      <c r="Z107" s="378">
        <f t="shared" si="48"/>
        <v>0</v>
      </c>
      <c r="AA107" s="278"/>
      <c r="AB107" s="52"/>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BA107" s="90">
        <f t="shared" si="39"/>
        <v>0</v>
      </c>
    </row>
    <row r="108" spans="2:53" s="53" customFormat="1" ht="30" customHeight="1">
      <c r="B108" s="318"/>
      <c r="C108" s="457" t="s">
        <v>11</v>
      </c>
      <c r="D108" s="376"/>
      <c r="E108" s="376"/>
      <c r="F108" s="376"/>
      <c r="G108" s="376"/>
      <c r="H108" s="376"/>
      <c r="I108" s="376"/>
      <c r="J108" s="376"/>
      <c r="K108" s="376"/>
      <c r="L108" s="376"/>
      <c r="M108" s="376"/>
      <c r="N108" s="376"/>
      <c r="O108" s="376"/>
      <c r="P108" s="376"/>
      <c r="Q108" s="376"/>
      <c r="R108" s="376"/>
      <c r="S108" s="376"/>
      <c r="T108" s="376"/>
      <c r="U108" s="376"/>
      <c r="V108" s="376"/>
      <c r="W108" s="376"/>
      <c r="X108" s="376"/>
      <c r="Y108" s="376"/>
      <c r="Z108" s="378">
        <f t="shared" si="48"/>
        <v>0</v>
      </c>
      <c r="AA108" s="278"/>
      <c r="AB108" s="52"/>
      <c r="AC108" s="90">
        <f t="shared" ref="AC108:AY108" si="49">+D108-SUM(D109:D110)</f>
        <v>0</v>
      </c>
      <c r="AD108" s="90">
        <f t="shared" si="49"/>
        <v>0</v>
      </c>
      <c r="AE108" s="90">
        <f t="shared" si="49"/>
        <v>0</v>
      </c>
      <c r="AF108" s="90">
        <f t="shared" si="49"/>
        <v>0</v>
      </c>
      <c r="AG108" s="90">
        <f t="shared" si="49"/>
        <v>0</v>
      </c>
      <c r="AH108" s="90">
        <f t="shared" si="49"/>
        <v>0</v>
      </c>
      <c r="AI108" s="90">
        <f t="shared" si="49"/>
        <v>0</v>
      </c>
      <c r="AJ108" s="90">
        <f t="shared" si="49"/>
        <v>0</v>
      </c>
      <c r="AK108" s="90">
        <f t="shared" si="49"/>
        <v>0</v>
      </c>
      <c r="AL108" s="90">
        <f t="shared" si="49"/>
        <v>0</v>
      </c>
      <c r="AM108" s="90">
        <f t="shared" si="49"/>
        <v>0</v>
      </c>
      <c r="AN108" s="90">
        <f t="shared" si="49"/>
        <v>0</v>
      </c>
      <c r="AO108" s="90">
        <f t="shared" si="49"/>
        <v>0</v>
      </c>
      <c r="AP108" s="90">
        <f t="shared" si="49"/>
        <v>0</v>
      </c>
      <c r="AQ108" s="90">
        <f t="shared" si="49"/>
        <v>0</v>
      </c>
      <c r="AR108" s="90">
        <f t="shared" si="49"/>
        <v>0</v>
      </c>
      <c r="AS108" s="90">
        <f t="shared" si="49"/>
        <v>0</v>
      </c>
      <c r="AT108" s="90">
        <f t="shared" si="49"/>
        <v>0</v>
      </c>
      <c r="AU108" s="90">
        <f t="shared" si="49"/>
        <v>0</v>
      </c>
      <c r="AV108" s="90">
        <f t="shared" si="49"/>
        <v>0</v>
      </c>
      <c r="AW108" s="90">
        <f t="shared" si="49"/>
        <v>0</v>
      </c>
      <c r="AX108" s="90">
        <f t="shared" si="49"/>
        <v>0</v>
      </c>
      <c r="AY108" s="90">
        <f t="shared" si="49"/>
        <v>0</v>
      </c>
      <c r="BA108" s="90">
        <f t="shared" si="39"/>
        <v>0</v>
      </c>
    </row>
    <row r="109" spans="2:53" s="53" customFormat="1" ht="17.100000000000001" customHeight="1">
      <c r="B109" s="318"/>
      <c r="C109" s="458" t="s">
        <v>52</v>
      </c>
      <c r="D109" s="376"/>
      <c r="E109" s="376"/>
      <c r="F109" s="376"/>
      <c r="G109" s="376"/>
      <c r="H109" s="376"/>
      <c r="I109" s="376"/>
      <c r="J109" s="376"/>
      <c r="K109" s="376"/>
      <c r="L109" s="376"/>
      <c r="M109" s="376"/>
      <c r="N109" s="376"/>
      <c r="O109" s="376"/>
      <c r="P109" s="376"/>
      <c r="Q109" s="376"/>
      <c r="R109" s="376"/>
      <c r="S109" s="376"/>
      <c r="T109" s="376"/>
      <c r="U109" s="376"/>
      <c r="V109" s="376"/>
      <c r="W109" s="376"/>
      <c r="X109" s="376"/>
      <c r="Y109" s="376"/>
      <c r="Z109" s="378">
        <f t="shared" si="48"/>
        <v>0</v>
      </c>
      <c r="AA109" s="278"/>
      <c r="AB109" s="52"/>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BA109" s="90">
        <f t="shared" si="39"/>
        <v>0</v>
      </c>
    </row>
    <row r="110" spans="2:53" s="53" customFormat="1" ht="17.100000000000001" customHeight="1">
      <c r="B110" s="318"/>
      <c r="C110" s="458" t="s">
        <v>53</v>
      </c>
      <c r="D110" s="376"/>
      <c r="E110" s="376"/>
      <c r="F110" s="376"/>
      <c r="G110" s="376"/>
      <c r="H110" s="376"/>
      <c r="I110" s="376"/>
      <c r="J110" s="376"/>
      <c r="K110" s="376"/>
      <c r="L110" s="376"/>
      <c r="M110" s="376"/>
      <c r="N110" s="376"/>
      <c r="O110" s="376"/>
      <c r="P110" s="376"/>
      <c r="Q110" s="376"/>
      <c r="R110" s="376"/>
      <c r="S110" s="376"/>
      <c r="T110" s="376"/>
      <c r="U110" s="376"/>
      <c r="V110" s="376"/>
      <c r="W110" s="376"/>
      <c r="X110" s="376"/>
      <c r="Y110" s="376"/>
      <c r="Z110" s="378">
        <f t="shared" si="48"/>
        <v>0</v>
      </c>
      <c r="AA110" s="278"/>
      <c r="AB110" s="52"/>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BA110" s="90">
        <f t="shared" si="39"/>
        <v>0</v>
      </c>
    </row>
    <row r="111" spans="2:53" s="57" customFormat="1" ht="30" customHeight="1">
      <c r="B111" s="320"/>
      <c r="C111" s="459" t="s">
        <v>88</v>
      </c>
      <c r="D111" s="380"/>
      <c r="E111" s="380"/>
      <c r="F111" s="380"/>
      <c r="G111" s="380"/>
      <c r="H111" s="380"/>
      <c r="I111" s="380"/>
      <c r="J111" s="380"/>
      <c r="K111" s="380"/>
      <c r="L111" s="380"/>
      <c r="M111" s="380"/>
      <c r="N111" s="380"/>
      <c r="O111" s="380"/>
      <c r="P111" s="380"/>
      <c r="Q111" s="380"/>
      <c r="R111" s="380"/>
      <c r="S111" s="380"/>
      <c r="T111" s="380"/>
      <c r="U111" s="380"/>
      <c r="V111" s="380"/>
      <c r="W111" s="380"/>
      <c r="X111" s="380"/>
      <c r="Y111" s="380"/>
      <c r="Z111" s="378">
        <f t="shared" si="48"/>
        <v>0</v>
      </c>
      <c r="AA111" s="279"/>
      <c r="AB111" s="56"/>
      <c r="AC111" s="92">
        <f t="shared" ref="AC111:AY111" si="50">+D108-SUM(D111:D116)</f>
        <v>0</v>
      </c>
      <c r="AD111" s="92">
        <f t="shared" si="50"/>
        <v>0</v>
      </c>
      <c r="AE111" s="92">
        <f t="shared" si="50"/>
        <v>0</v>
      </c>
      <c r="AF111" s="92">
        <f t="shared" si="50"/>
        <v>0</v>
      </c>
      <c r="AG111" s="92">
        <f t="shared" si="50"/>
        <v>0</v>
      </c>
      <c r="AH111" s="92">
        <f t="shared" si="50"/>
        <v>0</v>
      </c>
      <c r="AI111" s="92">
        <f t="shared" si="50"/>
        <v>0</v>
      </c>
      <c r="AJ111" s="92">
        <f t="shared" si="50"/>
        <v>0</v>
      </c>
      <c r="AK111" s="92">
        <f t="shared" si="50"/>
        <v>0</v>
      </c>
      <c r="AL111" s="92">
        <f t="shared" si="50"/>
        <v>0</v>
      </c>
      <c r="AM111" s="92">
        <f t="shared" si="50"/>
        <v>0</v>
      </c>
      <c r="AN111" s="92">
        <f t="shared" si="50"/>
        <v>0</v>
      </c>
      <c r="AO111" s="92">
        <f t="shared" si="50"/>
        <v>0</v>
      </c>
      <c r="AP111" s="92">
        <f t="shared" si="50"/>
        <v>0</v>
      </c>
      <c r="AQ111" s="92">
        <f t="shared" si="50"/>
        <v>0</v>
      </c>
      <c r="AR111" s="92">
        <f t="shared" si="50"/>
        <v>0</v>
      </c>
      <c r="AS111" s="92">
        <f t="shared" si="50"/>
        <v>0</v>
      </c>
      <c r="AT111" s="92">
        <f t="shared" si="50"/>
        <v>0</v>
      </c>
      <c r="AU111" s="92">
        <f t="shared" si="50"/>
        <v>0</v>
      </c>
      <c r="AV111" s="92">
        <f t="shared" si="50"/>
        <v>0</v>
      </c>
      <c r="AW111" s="92">
        <f t="shared" si="50"/>
        <v>0</v>
      </c>
      <c r="AX111" s="92">
        <f t="shared" si="50"/>
        <v>0</v>
      </c>
      <c r="AY111" s="92">
        <f t="shared" si="50"/>
        <v>0</v>
      </c>
      <c r="BA111" s="92">
        <f t="shared" si="39"/>
        <v>0</v>
      </c>
    </row>
    <row r="112" spans="2:53" s="53" customFormat="1" ht="17.100000000000001" customHeight="1">
      <c r="B112" s="319"/>
      <c r="C112" s="458" t="s">
        <v>64</v>
      </c>
      <c r="D112" s="376"/>
      <c r="E112" s="376"/>
      <c r="F112" s="376"/>
      <c r="G112" s="376"/>
      <c r="H112" s="376"/>
      <c r="I112" s="376"/>
      <c r="J112" s="376"/>
      <c r="K112" s="376"/>
      <c r="L112" s="376"/>
      <c r="M112" s="376"/>
      <c r="N112" s="376"/>
      <c r="O112" s="376"/>
      <c r="P112" s="376"/>
      <c r="Q112" s="376"/>
      <c r="R112" s="376"/>
      <c r="S112" s="376"/>
      <c r="T112" s="376"/>
      <c r="U112" s="376"/>
      <c r="V112" s="376"/>
      <c r="W112" s="376"/>
      <c r="X112" s="376"/>
      <c r="Y112" s="376"/>
      <c r="Z112" s="377">
        <f t="shared" si="48"/>
        <v>0</v>
      </c>
      <c r="AA112" s="278"/>
      <c r="AB112" s="52"/>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BA112" s="90">
        <f t="shared" si="39"/>
        <v>0</v>
      </c>
    </row>
    <row r="113" spans="2:53" s="53" customFormat="1" ht="17.100000000000001" customHeight="1">
      <c r="B113" s="319"/>
      <c r="C113" s="458" t="s">
        <v>157</v>
      </c>
      <c r="D113" s="376"/>
      <c r="E113" s="376"/>
      <c r="F113" s="376"/>
      <c r="G113" s="376"/>
      <c r="H113" s="376"/>
      <c r="I113" s="376"/>
      <c r="J113" s="376"/>
      <c r="K113" s="376"/>
      <c r="L113" s="376"/>
      <c r="M113" s="376"/>
      <c r="N113" s="376"/>
      <c r="O113" s="376"/>
      <c r="P113" s="376"/>
      <c r="Q113" s="376"/>
      <c r="R113" s="376"/>
      <c r="S113" s="376"/>
      <c r="T113" s="376"/>
      <c r="U113" s="376"/>
      <c r="V113" s="376"/>
      <c r="W113" s="376"/>
      <c r="X113" s="376"/>
      <c r="Y113" s="376"/>
      <c r="Z113" s="377">
        <f t="shared" si="48"/>
        <v>0</v>
      </c>
      <c r="AA113" s="278"/>
      <c r="AB113" s="52"/>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BA113" s="90">
        <f t="shared" si="39"/>
        <v>0</v>
      </c>
    </row>
    <row r="114" spans="2:53" s="53" customFormat="1" ht="17.100000000000001" customHeight="1">
      <c r="B114" s="319"/>
      <c r="C114" s="458" t="s">
        <v>89</v>
      </c>
      <c r="D114" s="376"/>
      <c r="E114" s="376"/>
      <c r="F114" s="376"/>
      <c r="G114" s="376"/>
      <c r="H114" s="376"/>
      <c r="I114" s="376"/>
      <c r="J114" s="376"/>
      <c r="K114" s="376"/>
      <c r="L114" s="376"/>
      <c r="M114" s="376"/>
      <c r="N114" s="376"/>
      <c r="O114" s="376"/>
      <c r="P114" s="376"/>
      <c r="Q114" s="376"/>
      <c r="R114" s="376"/>
      <c r="S114" s="376"/>
      <c r="T114" s="376"/>
      <c r="U114" s="376"/>
      <c r="V114" s="376"/>
      <c r="W114" s="376"/>
      <c r="X114" s="376"/>
      <c r="Y114" s="376"/>
      <c r="Z114" s="377">
        <f t="shared" si="48"/>
        <v>0</v>
      </c>
      <c r="AA114" s="278"/>
      <c r="AB114" s="52"/>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BA114" s="90">
        <f t="shared" si="39"/>
        <v>0</v>
      </c>
    </row>
    <row r="115" spans="2:53" s="53" customFormat="1" ht="17.100000000000001" customHeight="1">
      <c r="B115" s="319"/>
      <c r="C115" s="460" t="s">
        <v>45</v>
      </c>
      <c r="D115" s="376"/>
      <c r="E115" s="376"/>
      <c r="F115" s="376"/>
      <c r="G115" s="376"/>
      <c r="H115" s="376"/>
      <c r="I115" s="376"/>
      <c r="J115" s="376"/>
      <c r="K115" s="376"/>
      <c r="L115" s="376"/>
      <c r="M115" s="376"/>
      <c r="N115" s="376"/>
      <c r="O115" s="376"/>
      <c r="P115" s="376"/>
      <c r="Q115" s="376"/>
      <c r="R115" s="376"/>
      <c r="S115" s="376"/>
      <c r="T115" s="376"/>
      <c r="U115" s="376"/>
      <c r="V115" s="376"/>
      <c r="W115" s="376"/>
      <c r="X115" s="376"/>
      <c r="Y115" s="376"/>
      <c r="Z115" s="377">
        <f t="shared" si="48"/>
        <v>0</v>
      </c>
      <c r="AA115" s="278"/>
      <c r="AB115" s="52"/>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BA115" s="90">
        <f t="shared" si="39"/>
        <v>0</v>
      </c>
    </row>
    <row r="116" spans="2:53" s="53" customFormat="1" ht="17.100000000000001" customHeight="1">
      <c r="B116" s="319"/>
      <c r="C116" s="460" t="s">
        <v>124</v>
      </c>
      <c r="D116" s="376"/>
      <c r="E116" s="376"/>
      <c r="F116" s="376"/>
      <c r="G116" s="376"/>
      <c r="H116" s="376"/>
      <c r="I116" s="376"/>
      <c r="J116" s="376"/>
      <c r="K116" s="376"/>
      <c r="L116" s="376"/>
      <c r="M116" s="376"/>
      <c r="N116" s="376"/>
      <c r="O116" s="376"/>
      <c r="P116" s="376"/>
      <c r="Q116" s="376"/>
      <c r="R116" s="376"/>
      <c r="S116" s="376"/>
      <c r="T116" s="376"/>
      <c r="U116" s="376"/>
      <c r="V116" s="376"/>
      <c r="W116" s="376"/>
      <c r="X116" s="376"/>
      <c r="Y116" s="376"/>
      <c r="Z116" s="377">
        <f t="shared" si="48"/>
        <v>0</v>
      </c>
      <c r="AA116" s="278"/>
      <c r="AB116" s="52"/>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BA116" s="90">
        <f t="shared" si="39"/>
        <v>0</v>
      </c>
    </row>
    <row r="117" spans="2:53" s="57" customFormat="1" ht="24.9" customHeight="1">
      <c r="B117" s="320"/>
      <c r="C117" s="461" t="s">
        <v>12</v>
      </c>
      <c r="D117" s="380"/>
      <c r="E117" s="380"/>
      <c r="F117" s="380"/>
      <c r="G117" s="380"/>
      <c r="H117" s="380"/>
      <c r="I117" s="380"/>
      <c r="J117" s="380"/>
      <c r="K117" s="380"/>
      <c r="L117" s="380"/>
      <c r="M117" s="380"/>
      <c r="N117" s="380"/>
      <c r="O117" s="380"/>
      <c r="P117" s="380"/>
      <c r="Q117" s="380"/>
      <c r="R117" s="380"/>
      <c r="S117" s="380"/>
      <c r="T117" s="380"/>
      <c r="U117" s="380"/>
      <c r="V117" s="380"/>
      <c r="W117" s="380"/>
      <c r="X117" s="380"/>
      <c r="Y117" s="380"/>
      <c r="Z117" s="378">
        <f t="shared" si="48"/>
        <v>0</v>
      </c>
      <c r="AA117" s="279"/>
      <c r="AB117" s="56"/>
      <c r="AC117" s="92">
        <f t="shared" ref="AC117:AY117" si="51">+D117-SUM(D118:D119)</f>
        <v>0</v>
      </c>
      <c r="AD117" s="92">
        <f t="shared" si="51"/>
        <v>0</v>
      </c>
      <c r="AE117" s="92">
        <f t="shared" si="51"/>
        <v>0</v>
      </c>
      <c r="AF117" s="92">
        <f t="shared" si="51"/>
        <v>0</v>
      </c>
      <c r="AG117" s="92">
        <f t="shared" si="51"/>
        <v>0</v>
      </c>
      <c r="AH117" s="92">
        <f t="shared" si="51"/>
        <v>0</v>
      </c>
      <c r="AI117" s="92">
        <f t="shared" si="51"/>
        <v>0</v>
      </c>
      <c r="AJ117" s="92">
        <f t="shared" si="51"/>
        <v>0</v>
      </c>
      <c r="AK117" s="92">
        <f t="shared" si="51"/>
        <v>0</v>
      </c>
      <c r="AL117" s="92">
        <f t="shared" si="51"/>
        <v>0</v>
      </c>
      <c r="AM117" s="92">
        <f t="shared" si="51"/>
        <v>0</v>
      </c>
      <c r="AN117" s="92">
        <f t="shared" si="51"/>
        <v>0</v>
      </c>
      <c r="AO117" s="92">
        <f t="shared" si="51"/>
        <v>0</v>
      </c>
      <c r="AP117" s="92">
        <f t="shared" si="51"/>
        <v>0</v>
      </c>
      <c r="AQ117" s="92">
        <f t="shared" si="51"/>
        <v>0</v>
      </c>
      <c r="AR117" s="92">
        <f t="shared" si="51"/>
        <v>0</v>
      </c>
      <c r="AS117" s="92">
        <f t="shared" si="51"/>
        <v>0</v>
      </c>
      <c r="AT117" s="92">
        <f t="shared" si="51"/>
        <v>0</v>
      </c>
      <c r="AU117" s="92">
        <f t="shared" si="51"/>
        <v>0</v>
      </c>
      <c r="AV117" s="92">
        <f t="shared" si="51"/>
        <v>0</v>
      </c>
      <c r="AW117" s="92">
        <f t="shared" si="51"/>
        <v>0</v>
      </c>
      <c r="AX117" s="92">
        <f t="shared" si="51"/>
        <v>0</v>
      </c>
      <c r="AY117" s="92">
        <f t="shared" si="51"/>
        <v>0</v>
      </c>
      <c r="BA117" s="92">
        <f t="shared" si="39"/>
        <v>0</v>
      </c>
    </row>
    <row r="118" spans="2:53" s="53" customFormat="1" ht="17.100000000000001" customHeight="1">
      <c r="B118" s="319"/>
      <c r="C118" s="458" t="s">
        <v>52</v>
      </c>
      <c r="D118" s="376"/>
      <c r="E118" s="376"/>
      <c r="F118" s="376"/>
      <c r="G118" s="376"/>
      <c r="H118" s="376"/>
      <c r="I118" s="376"/>
      <c r="J118" s="376"/>
      <c r="K118" s="376"/>
      <c r="L118" s="376"/>
      <c r="M118" s="376"/>
      <c r="N118" s="376"/>
      <c r="O118" s="376"/>
      <c r="P118" s="376"/>
      <c r="Q118" s="376"/>
      <c r="R118" s="376"/>
      <c r="S118" s="376"/>
      <c r="T118" s="376"/>
      <c r="U118" s="376"/>
      <c r="V118" s="376"/>
      <c r="W118" s="376"/>
      <c r="X118" s="376"/>
      <c r="Y118" s="376"/>
      <c r="Z118" s="378">
        <f t="shared" si="48"/>
        <v>0</v>
      </c>
      <c r="AA118" s="278"/>
      <c r="AB118" s="52"/>
      <c r="AC118" s="100"/>
      <c r="AD118" s="100"/>
      <c r="AE118" s="100"/>
      <c r="AF118" s="100"/>
      <c r="AG118" s="100"/>
      <c r="AH118" s="100"/>
      <c r="AI118" s="100"/>
      <c r="AJ118" s="100"/>
      <c r="AK118" s="100"/>
      <c r="AL118" s="100"/>
      <c r="AM118" s="100"/>
      <c r="AN118" s="100"/>
      <c r="AO118" s="100"/>
      <c r="AP118" s="100"/>
      <c r="AQ118" s="100"/>
      <c r="AR118" s="100"/>
      <c r="AS118" s="100"/>
      <c r="AT118" s="100"/>
      <c r="AU118" s="100"/>
      <c r="AV118" s="100"/>
      <c r="AW118" s="100"/>
      <c r="AX118" s="100"/>
      <c r="AY118" s="100"/>
      <c r="BA118" s="90">
        <f t="shared" si="39"/>
        <v>0</v>
      </c>
    </row>
    <row r="119" spans="2:53" s="53" customFormat="1" ht="17.100000000000001" customHeight="1">
      <c r="B119" s="319"/>
      <c r="C119" s="458" t="s">
        <v>53</v>
      </c>
      <c r="D119" s="376"/>
      <c r="E119" s="376"/>
      <c r="F119" s="376"/>
      <c r="G119" s="376"/>
      <c r="H119" s="376"/>
      <c r="I119" s="376"/>
      <c r="J119" s="376"/>
      <c r="K119" s="376"/>
      <c r="L119" s="376"/>
      <c r="M119" s="376"/>
      <c r="N119" s="376"/>
      <c r="O119" s="376"/>
      <c r="P119" s="376"/>
      <c r="Q119" s="376"/>
      <c r="R119" s="376"/>
      <c r="S119" s="376"/>
      <c r="T119" s="376"/>
      <c r="U119" s="376"/>
      <c r="V119" s="376"/>
      <c r="W119" s="376"/>
      <c r="X119" s="376"/>
      <c r="Y119" s="376"/>
      <c r="Z119" s="378">
        <f t="shared" si="48"/>
        <v>0</v>
      </c>
      <c r="AA119" s="278"/>
      <c r="AB119" s="52"/>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BA119" s="90">
        <f t="shared" si="39"/>
        <v>0</v>
      </c>
    </row>
    <row r="120" spans="2:53" s="57" customFormat="1" ht="30" customHeight="1">
      <c r="B120" s="322"/>
      <c r="C120" s="461" t="s">
        <v>17</v>
      </c>
      <c r="D120" s="381">
        <f>+SUM(D117,D108,D105)</f>
        <v>0</v>
      </c>
      <c r="E120" s="381">
        <f t="shared" ref="E120:L120" si="52">+SUM(E117,E108,E105)</f>
        <v>0</v>
      </c>
      <c r="F120" s="381">
        <f t="shared" si="52"/>
        <v>0</v>
      </c>
      <c r="G120" s="381">
        <f t="shared" si="52"/>
        <v>0</v>
      </c>
      <c r="H120" s="381">
        <f t="shared" si="52"/>
        <v>0</v>
      </c>
      <c r="I120" s="381">
        <f t="shared" si="52"/>
        <v>0</v>
      </c>
      <c r="J120" s="381">
        <f t="shared" si="52"/>
        <v>0</v>
      </c>
      <c r="K120" s="381">
        <f t="shared" si="52"/>
        <v>0</v>
      </c>
      <c r="L120" s="381">
        <f t="shared" si="52"/>
        <v>0</v>
      </c>
      <c r="M120" s="381">
        <f t="shared" ref="M120:Y120" si="53">+SUM(M117,M108,M105)</f>
        <v>0</v>
      </c>
      <c r="N120" s="381">
        <f t="shared" si="53"/>
        <v>0</v>
      </c>
      <c r="O120" s="381">
        <f t="shared" si="53"/>
        <v>0</v>
      </c>
      <c r="P120" s="381">
        <f t="shared" si="53"/>
        <v>0</v>
      </c>
      <c r="Q120" s="381">
        <f t="shared" si="53"/>
        <v>0</v>
      </c>
      <c r="R120" s="381">
        <f t="shared" si="53"/>
        <v>0</v>
      </c>
      <c r="S120" s="381">
        <f t="shared" si="53"/>
        <v>0</v>
      </c>
      <c r="T120" s="381">
        <f t="shared" si="53"/>
        <v>0</v>
      </c>
      <c r="U120" s="381">
        <f t="shared" si="53"/>
        <v>0</v>
      </c>
      <c r="V120" s="381">
        <f t="shared" si="53"/>
        <v>0</v>
      </c>
      <c r="W120" s="381">
        <f t="shared" si="53"/>
        <v>0</v>
      </c>
      <c r="X120" s="381">
        <f t="shared" si="53"/>
        <v>0</v>
      </c>
      <c r="Y120" s="381">
        <f t="shared" si="53"/>
        <v>0</v>
      </c>
      <c r="Z120" s="378">
        <f t="shared" si="48"/>
        <v>0</v>
      </c>
      <c r="AA120" s="277"/>
      <c r="AB120" s="56"/>
      <c r="AC120" s="92">
        <f t="shared" ref="AC120:AY120" si="54">+D120-D105-D108-D117</f>
        <v>0</v>
      </c>
      <c r="AD120" s="92">
        <f t="shared" si="54"/>
        <v>0</v>
      </c>
      <c r="AE120" s="92">
        <f t="shared" si="54"/>
        <v>0</v>
      </c>
      <c r="AF120" s="92">
        <f t="shared" si="54"/>
        <v>0</v>
      </c>
      <c r="AG120" s="92">
        <f t="shared" si="54"/>
        <v>0</v>
      </c>
      <c r="AH120" s="92">
        <f t="shared" si="54"/>
        <v>0</v>
      </c>
      <c r="AI120" s="92">
        <f t="shared" si="54"/>
        <v>0</v>
      </c>
      <c r="AJ120" s="92">
        <f t="shared" si="54"/>
        <v>0</v>
      </c>
      <c r="AK120" s="92">
        <f t="shared" si="54"/>
        <v>0</v>
      </c>
      <c r="AL120" s="92">
        <f t="shared" si="54"/>
        <v>0</v>
      </c>
      <c r="AM120" s="92">
        <f t="shared" si="54"/>
        <v>0</v>
      </c>
      <c r="AN120" s="92">
        <f t="shared" si="54"/>
        <v>0</v>
      </c>
      <c r="AO120" s="92">
        <f t="shared" si="54"/>
        <v>0</v>
      </c>
      <c r="AP120" s="92">
        <f t="shared" si="54"/>
        <v>0</v>
      </c>
      <c r="AQ120" s="92">
        <f t="shared" si="54"/>
        <v>0</v>
      </c>
      <c r="AR120" s="92">
        <f t="shared" si="54"/>
        <v>0</v>
      </c>
      <c r="AS120" s="92">
        <f t="shared" si="54"/>
        <v>0</v>
      </c>
      <c r="AT120" s="92">
        <f t="shared" si="54"/>
        <v>0</v>
      </c>
      <c r="AU120" s="92">
        <f t="shared" si="54"/>
        <v>0</v>
      </c>
      <c r="AV120" s="92">
        <f t="shared" si="54"/>
        <v>0</v>
      </c>
      <c r="AW120" s="92">
        <f t="shared" si="54"/>
        <v>0</v>
      </c>
      <c r="AX120" s="92">
        <f t="shared" si="54"/>
        <v>0</v>
      </c>
      <c r="AY120" s="92">
        <f t="shared" si="54"/>
        <v>0</v>
      </c>
      <c r="BA120" s="92">
        <f t="shared" si="39"/>
        <v>0</v>
      </c>
    </row>
    <row r="121" spans="2:53" s="102" customFormat="1" ht="17.100000000000001" customHeight="1">
      <c r="B121" s="253"/>
      <c r="C121" s="462" t="s">
        <v>196</v>
      </c>
      <c r="D121" s="261"/>
      <c r="E121" s="261"/>
      <c r="F121" s="261"/>
      <c r="G121" s="261"/>
      <c r="H121" s="261"/>
      <c r="I121" s="261"/>
      <c r="J121" s="261"/>
      <c r="K121" s="261"/>
      <c r="L121" s="261"/>
      <c r="M121" s="261"/>
      <c r="N121" s="261"/>
      <c r="O121" s="261"/>
      <c r="P121" s="261"/>
      <c r="Q121" s="261"/>
      <c r="R121" s="261"/>
      <c r="S121" s="261"/>
      <c r="T121" s="261"/>
      <c r="U121" s="261"/>
      <c r="V121" s="261"/>
      <c r="W121" s="261"/>
      <c r="X121" s="261"/>
      <c r="Y121" s="261"/>
      <c r="Z121" s="262">
        <f t="shared" ref="Z121:Z127" si="55">SUM(D121:Y121)</f>
        <v>0</v>
      </c>
      <c r="AA121" s="280"/>
      <c r="AB121" s="101"/>
      <c r="AC121" s="100">
        <f t="shared" ref="AC121:AY121" si="56">+IF((D121+D122&gt;D120),111,0)</f>
        <v>0</v>
      </c>
      <c r="AD121" s="100">
        <f t="shared" si="56"/>
        <v>0</v>
      </c>
      <c r="AE121" s="100">
        <f t="shared" si="56"/>
        <v>0</v>
      </c>
      <c r="AF121" s="100">
        <f t="shared" si="56"/>
        <v>0</v>
      </c>
      <c r="AG121" s="100">
        <f t="shared" si="56"/>
        <v>0</v>
      </c>
      <c r="AH121" s="100">
        <f t="shared" si="56"/>
        <v>0</v>
      </c>
      <c r="AI121" s="100">
        <f t="shared" si="56"/>
        <v>0</v>
      </c>
      <c r="AJ121" s="100">
        <f t="shared" si="56"/>
        <v>0</v>
      </c>
      <c r="AK121" s="100">
        <f t="shared" si="56"/>
        <v>0</v>
      </c>
      <c r="AL121" s="100">
        <f t="shared" si="56"/>
        <v>0</v>
      </c>
      <c r="AM121" s="100">
        <f t="shared" si="56"/>
        <v>0</v>
      </c>
      <c r="AN121" s="100">
        <f t="shared" si="56"/>
        <v>0</v>
      </c>
      <c r="AO121" s="100">
        <f t="shared" si="56"/>
        <v>0</v>
      </c>
      <c r="AP121" s="100">
        <f t="shared" si="56"/>
        <v>0</v>
      </c>
      <c r="AQ121" s="100">
        <f t="shared" si="56"/>
        <v>0</v>
      </c>
      <c r="AR121" s="100">
        <f t="shared" si="56"/>
        <v>0</v>
      </c>
      <c r="AS121" s="100">
        <f t="shared" si="56"/>
        <v>0</v>
      </c>
      <c r="AT121" s="100">
        <f t="shared" si="56"/>
        <v>0</v>
      </c>
      <c r="AU121" s="100">
        <f t="shared" si="56"/>
        <v>0</v>
      </c>
      <c r="AV121" s="100">
        <f t="shared" si="56"/>
        <v>0</v>
      </c>
      <c r="AW121" s="100">
        <f t="shared" si="56"/>
        <v>0</v>
      </c>
      <c r="AX121" s="100">
        <f t="shared" si="56"/>
        <v>0</v>
      </c>
      <c r="AY121" s="100">
        <f t="shared" si="56"/>
        <v>0</v>
      </c>
      <c r="BA121" s="100">
        <f t="shared" si="39"/>
        <v>0</v>
      </c>
    </row>
    <row r="122" spans="2:53" s="102" customFormat="1" ht="17.100000000000001" customHeight="1">
      <c r="B122" s="253"/>
      <c r="C122" s="462" t="s">
        <v>197</v>
      </c>
      <c r="D122" s="261"/>
      <c r="E122" s="261"/>
      <c r="F122" s="261"/>
      <c r="G122" s="261"/>
      <c r="H122" s="261"/>
      <c r="I122" s="261"/>
      <c r="J122" s="261"/>
      <c r="K122" s="261"/>
      <c r="L122" s="261"/>
      <c r="M122" s="261"/>
      <c r="N122" s="261"/>
      <c r="O122" s="261"/>
      <c r="P122" s="261"/>
      <c r="Q122" s="261"/>
      <c r="R122" s="261"/>
      <c r="S122" s="261"/>
      <c r="T122" s="261"/>
      <c r="U122" s="261"/>
      <c r="V122" s="261"/>
      <c r="W122" s="261"/>
      <c r="X122" s="261"/>
      <c r="Y122" s="261"/>
      <c r="Z122" s="262">
        <f t="shared" si="55"/>
        <v>0</v>
      </c>
      <c r="AA122" s="280"/>
      <c r="AB122" s="101"/>
      <c r="AC122" s="100"/>
      <c r="AD122" s="100"/>
      <c r="AE122" s="100"/>
      <c r="AF122" s="100"/>
      <c r="AG122" s="100"/>
      <c r="AH122" s="100"/>
      <c r="AI122" s="100"/>
      <c r="AJ122" s="100"/>
      <c r="AK122" s="100"/>
      <c r="AL122" s="100"/>
      <c r="AM122" s="100"/>
      <c r="AN122" s="100"/>
      <c r="AO122" s="100"/>
      <c r="AP122" s="100"/>
      <c r="AQ122" s="100"/>
      <c r="AR122" s="100"/>
      <c r="AS122" s="100"/>
      <c r="AT122" s="100"/>
      <c r="AU122" s="100"/>
      <c r="AV122" s="100"/>
      <c r="AW122" s="100"/>
      <c r="AX122" s="100"/>
      <c r="AY122" s="100"/>
      <c r="BA122" s="100">
        <f t="shared" si="39"/>
        <v>0</v>
      </c>
    </row>
    <row r="123" spans="2:53" s="102" customFormat="1" ht="17.100000000000001" customHeight="1">
      <c r="B123" s="254"/>
      <c r="C123" s="463" t="s">
        <v>136</v>
      </c>
      <c r="D123" s="263"/>
      <c r="E123" s="263"/>
      <c r="F123" s="263"/>
      <c r="G123" s="263"/>
      <c r="H123" s="263"/>
      <c r="I123" s="263"/>
      <c r="J123" s="263"/>
      <c r="K123" s="263"/>
      <c r="L123" s="263"/>
      <c r="M123" s="263"/>
      <c r="N123" s="263"/>
      <c r="O123" s="263"/>
      <c r="P123" s="263"/>
      <c r="Q123" s="263"/>
      <c r="R123" s="263"/>
      <c r="S123" s="263"/>
      <c r="T123" s="263"/>
      <c r="U123" s="263"/>
      <c r="V123" s="263"/>
      <c r="W123" s="263"/>
      <c r="X123" s="263"/>
      <c r="Y123" s="263"/>
      <c r="Z123" s="262">
        <f t="shared" si="55"/>
        <v>0</v>
      </c>
      <c r="AA123" s="281"/>
      <c r="AB123" s="101"/>
      <c r="AC123" s="100">
        <f t="shared" ref="AC123:AY123" si="57">+IF((D123&gt;D120),111,0)</f>
        <v>0</v>
      </c>
      <c r="AD123" s="100">
        <f t="shared" si="57"/>
        <v>0</v>
      </c>
      <c r="AE123" s="100">
        <f t="shared" si="57"/>
        <v>0</v>
      </c>
      <c r="AF123" s="100">
        <f t="shared" si="57"/>
        <v>0</v>
      </c>
      <c r="AG123" s="100">
        <f t="shared" si="57"/>
        <v>0</v>
      </c>
      <c r="AH123" s="100">
        <f t="shared" si="57"/>
        <v>0</v>
      </c>
      <c r="AI123" s="100">
        <f t="shared" si="57"/>
        <v>0</v>
      </c>
      <c r="AJ123" s="100">
        <f t="shared" si="57"/>
        <v>0</v>
      </c>
      <c r="AK123" s="100">
        <f t="shared" si="57"/>
        <v>0</v>
      </c>
      <c r="AL123" s="100">
        <f t="shared" si="57"/>
        <v>0</v>
      </c>
      <c r="AM123" s="100">
        <f t="shared" si="57"/>
        <v>0</v>
      </c>
      <c r="AN123" s="100">
        <f t="shared" si="57"/>
        <v>0</v>
      </c>
      <c r="AO123" s="100">
        <f t="shared" si="57"/>
        <v>0</v>
      </c>
      <c r="AP123" s="100">
        <f t="shared" si="57"/>
        <v>0</v>
      </c>
      <c r="AQ123" s="100">
        <f t="shared" si="57"/>
        <v>0</v>
      </c>
      <c r="AR123" s="100">
        <f t="shared" si="57"/>
        <v>0</v>
      </c>
      <c r="AS123" s="100">
        <f t="shared" si="57"/>
        <v>0</v>
      </c>
      <c r="AT123" s="100">
        <f t="shared" si="57"/>
        <v>0</v>
      </c>
      <c r="AU123" s="100">
        <f t="shared" si="57"/>
        <v>0</v>
      </c>
      <c r="AV123" s="100">
        <f t="shared" si="57"/>
        <v>0</v>
      </c>
      <c r="AW123" s="100">
        <f t="shared" si="57"/>
        <v>0</v>
      </c>
      <c r="AX123" s="100">
        <f t="shared" si="57"/>
        <v>0</v>
      </c>
      <c r="AY123" s="100">
        <f t="shared" si="57"/>
        <v>0</v>
      </c>
      <c r="BA123" s="100">
        <f t="shared" si="39"/>
        <v>0</v>
      </c>
    </row>
    <row r="124" spans="2:53" s="57" customFormat="1" ht="30" customHeight="1">
      <c r="B124" s="323"/>
      <c r="C124" s="464" t="s">
        <v>18</v>
      </c>
      <c r="D124" s="383">
        <f t="shared" ref="D124:Y124" si="58">+D25+D45+D73+D100+D120</f>
        <v>0</v>
      </c>
      <c r="E124" s="383">
        <f t="shared" si="58"/>
        <v>0</v>
      </c>
      <c r="F124" s="383">
        <f t="shared" si="58"/>
        <v>0</v>
      </c>
      <c r="G124" s="383">
        <f t="shared" si="58"/>
        <v>0</v>
      </c>
      <c r="H124" s="383">
        <f t="shared" si="58"/>
        <v>0</v>
      </c>
      <c r="I124" s="383">
        <f t="shared" si="58"/>
        <v>0</v>
      </c>
      <c r="J124" s="383">
        <f t="shared" si="58"/>
        <v>0</v>
      </c>
      <c r="K124" s="383">
        <f t="shared" si="58"/>
        <v>0</v>
      </c>
      <c r="L124" s="383">
        <f t="shared" si="58"/>
        <v>0</v>
      </c>
      <c r="M124" s="383">
        <f t="shared" si="58"/>
        <v>0</v>
      </c>
      <c r="N124" s="383">
        <f t="shared" si="58"/>
        <v>0</v>
      </c>
      <c r="O124" s="383">
        <f t="shared" si="58"/>
        <v>0</v>
      </c>
      <c r="P124" s="383">
        <f t="shared" si="58"/>
        <v>0</v>
      </c>
      <c r="Q124" s="383">
        <f t="shared" si="58"/>
        <v>0</v>
      </c>
      <c r="R124" s="383">
        <f t="shared" si="58"/>
        <v>0</v>
      </c>
      <c r="S124" s="383">
        <f t="shared" si="58"/>
        <v>0</v>
      </c>
      <c r="T124" s="383">
        <f t="shared" si="58"/>
        <v>0</v>
      </c>
      <c r="U124" s="383">
        <f t="shared" si="58"/>
        <v>0</v>
      </c>
      <c r="V124" s="383">
        <f t="shared" si="58"/>
        <v>0</v>
      </c>
      <c r="W124" s="383">
        <f t="shared" si="58"/>
        <v>0</v>
      </c>
      <c r="X124" s="383">
        <f t="shared" si="58"/>
        <v>0</v>
      </c>
      <c r="Y124" s="383">
        <f t="shared" si="58"/>
        <v>0</v>
      </c>
      <c r="Z124" s="378">
        <f t="shared" si="55"/>
        <v>0</v>
      </c>
      <c r="AA124" s="277"/>
      <c r="AB124" s="56"/>
      <c r="AC124" s="92">
        <f t="shared" ref="AC124:AY124" si="59">+D124-D25-D45-D73-D100-D120</f>
        <v>0</v>
      </c>
      <c r="AD124" s="92">
        <f t="shared" si="59"/>
        <v>0</v>
      </c>
      <c r="AE124" s="92">
        <f t="shared" si="59"/>
        <v>0</v>
      </c>
      <c r="AF124" s="92">
        <f t="shared" si="59"/>
        <v>0</v>
      </c>
      <c r="AG124" s="92">
        <f t="shared" si="59"/>
        <v>0</v>
      </c>
      <c r="AH124" s="92">
        <f t="shared" si="59"/>
        <v>0</v>
      </c>
      <c r="AI124" s="92">
        <f t="shared" si="59"/>
        <v>0</v>
      </c>
      <c r="AJ124" s="92">
        <f t="shared" si="59"/>
        <v>0</v>
      </c>
      <c r="AK124" s="92">
        <f t="shared" si="59"/>
        <v>0</v>
      </c>
      <c r="AL124" s="92">
        <f t="shared" si="59"/>
        <v>0</v>
      </c>
      <c r="AM124" s="92">
        <f t="shared" si="59"/>
        <v>0</v>
      </c>
      <c r="AN124" s="92">
        <f t="shared" si="59"/>
        <v>0</v>
      </c>
      <c r="AO124" s="92">
        <f t="shared" si="59"/>
        <v>0</v>
      </c>
      <c r="AP124" s="92">
        <f t="shared" si="59"/>
        <v>0</v>
      </c>
      <c r="AQ124" s="92">
        <f t="shared" si="59"/>
        <v>0</v>
      </c>
      <c r="AR124" s="92">
        <f t="shared" si="59"/>
        <v>0</v>
      </c>
      <c r="AS124" s="92">
        <f t="shared" si="59"/>
        <v>0</v>
      </c>
      <c r="AT124" s="92">
        <f t="shared" si="59"/>
        <v>0</v>
      </c>
      <c r="AU124" s="92">
        <f t="shared" si="59"/>
        <v>0</v>
      </c>
      <c r="AV124" s="92">
        <f t="shared" si="59"/>
        <v>0</v>
      </c>
      <c r="AW124" s="92">
        <f t="shared" si="59"/>
        <v>0</v>
      </c>
      <c r="AX124" s="92">
        <f t="shared" si="59"/>
        <v>0</v>
      </c>
      <c r="AY124" s="92">
        <f t="shared" si="59"/>
        <v>0</v>
      </c>
      <c r="BA124" s="92">
        <f t="shared" si="39"/>
        <v>0</v>
      </c>
    </row>
    <row r="125" spans="2:53" s="102" customFormat="1" ht="17.100000000000001" customHeight="1">
      <c r="B125" s="253"/>
      <c r="C125" s="462" t="s">
        <v>196</v>
      </c>
      <c r="D125" s="261">
        <f t="shared" ref="D125:Y125" si="60">+D26+D46+D74+D101+D121</f>
        <v>0</v>
      </c>
      <c r="E125" s="261">
        <f t="shared" si="60"/>
        <v>0</v>
      </c>
      <c r="F125" s="261">
        <f t="shared" si="60"/>
        <v>0</v>
      </c>
      <c r="G125" s="261">
        <f t="shared" si="60"/>
        <v>0</v>
      </c>
      <c r="H125" s="261">
        <f t="shared" si="60"/>
        <v>0</v>
      </c>
      <c r="I125" s="261">
        <f t="shared" si="60"/>
        <v>0</v>
      </c>
      <c r="J125" s="261">
        <f t="shared" si="60"/>
        <v>0</v>
      </c>
      <c r="K125" s="261">
        <f t="shared" si="60"/>
        <v>0</v>
      </c>
      <c r="L125" s="261">
        <f t="shared" si="60"/>
        <v>0</v>
      </c>
      <c r="M125" s="261">
        <f t="shared" si="60"/>
        <v>0</v>
      </c>
      <c r="N125" s="261">
        <f t="shared" si="60"/>
        <v>0</v>
      </c>
      <c r="O125" s="261">
        <f t="shared" si="60"/>
        <v>0</v>
      </c>
      <c r="P125" s="261">
        <f t="shared" si="60"/>
        <v>0</v>
      </c>
      <c r="Q125" s="261">
        <f t="shared" si="60"/>
        <v>0</v>
      </c>
      <c r="R125" s="261">
        <f t="shared" si="60"/>
        <v>0</v>
      </c>
      <c r="S125" s="261">
        <f t="shared" si="60"/>
        <v>0</v>
      </c>
      <c r="T125" s="261">
        <f t="shared" si="60"/>
        <v>0</v>
      </c>
      <c r="U125" s="261">
        <f t="shared" si="60"/>
        <v>0</v>
      </c>
      <c r="V125" s="261">
        <f t="shared" si="60"/>
        <v>0</v>
      </c>
      <c r="W125" s="261">
        <f t="shared" si="60"/>
        <v>0</v>
      </c>
      <c r="X125" s="261">
        <f t="shared" si="60"/>
        <v>0</v>
      </c>
      <c r="Y125" s="261">
        <f t="shared" si="60"/>
        <v>0</v>
      </c>
      <c r="Z125" s="262">
        <f t="shared" si="55"/>
        <v>0</v>
      </c>
      <c r="AA125" s="280"/>
      <c r="AB125" s="101"/>
      <c r="AC125" s="100">
        <f t="shared" ref="AC125:AL127" si="61">+D125-(D26+D46+D74+D101+D121)</f>
        <v>0</v>
      </c>
      <c r="AD125" s="100">
        <f t="shared" si="61"/>
        <v>0</v>
      </c>
      <c r="AE125" s="100">
        <f t="shared" si="61"/>
        <v>0</v>
      </c>
      <c r="AF125" s="100">
        <f t="shared" si="61"/>
        <v>0</v>
      </c>
      <c r="AG125" s="100">
        <f t="shared" si="61"/>
        <v>0</v>
      </c>
      <c r="AH125" s="100">
        <f t="shared" si="61"/>
        <v>0</v>
      </c>
      <c r="AI125" s="100">
        <f t="shared" si="61"/>
        <v>0</v>
      </c>
      <c r="AJ125" s="100">
        <f t="shared" si="61"/>
        <v>0</v>
      </c>
      <c r="AK125" s="100">
        <f t="shared" si="61"/>
        <v>0</v>
      </c>
      <c r="AL125" s="100">
        <f t="shared" si="61"/>
        <v>0</v>
      </c>
      <c r="AM125" s="100">
        <f t="shared" ref="AM125:AV127" si="62">+N125-(N26+N46+N74+N101+N121)</f>
        <v>0</v>
      </c>
      <c r="AN125" s="100">
        <f t="shared" si="62"/>
        <v>0</v>
      </c>
      <c r="AO125" s="100">
        <f t="shared" si="62"/>
        <v>0</v>
      </c>
      <c r="AP125" s="100">
        <f t="shared" si="62"/>
        <v>0</v>
      </c>
      <c r="AQ125" s="100">
        <f t="shared" si="62"/>
        <v>0</v>
      </c>
      <c r="AR125" s="100">
        <f t="shared" si="62"/>
        <v>0</v>
      </c>
      <c r="AS125" s="100">
        <f t="shared" si="62"/>
        <v>0</v>
      </c>
      <c r="AT125" s="100">
        <f t="shared" si="62"/>
        <v>0</v>
      </c>
      <c r="AU125" s="100">
        <f t="shared" si="62"/>
        <v>0</v>
      </c>
      <c r="AV125" s="100">
        <f t="shared" si="62"/>
        <v>0</v>
      </c>
      <c r="AW125" s="100">
        <f t="shared" ref="AW125:AY127" si="63">+X125-(X26+X46+X74+X101+X121)</f>
        <v>0</v>
      </c>
      <c r="AX125" s="100">
        <f t="shared" si="63"/>
        <v>0</v>
      </c>
      <c r="AY125" s="100">
        <f t="shared" si="63"/>
        <v>0</v>
      </c>
      <c r="BA125" s="100">
        <f t="shared" si="39"/>
        <v>0</v>
      </c>
    </row>
    <row r="126" spans="2:53" s="102" customFormat="1" ht="17.100000000000001" customHeight="1">
      <c r="B126" s="253"/>
      <c r="C126" s="462" t="s">
        <v>197</v>
      </c>
      <c r="D126" s="261">
        <f t="shared" ref="D126:Y126" si="64">+D27+D47+D75+D102+D122</f>
        <v>0</v>
      </c>
      <c r="E126" s="261">
        <f t="shared" si="64"/>
        <v>0</v>
      </c>
      <c r="F126" s="261">
        <f t="shared" si="64"/>
        <v>0</v>
      </c>
      <c r="G126" s="261">
        <f t="shared" si="64"/>
        <v>0</v>
      </c>
      <c r="H126" s="261">
        <f t="shared" si="64"/>
        <v>0</v>
      </c>
      <c r="I126" s="261">
        <f t="shared" si="64"/>
        <v>0</v>
      </c>
      <c r="J126" s="261">
        <f t="shared" si="64"/>
        <v>0</v>
      </c>
      <c r="K126" s="261">
        <f t="shared" si="64"/>
        <v>0</v>
      </c>
      <c r="L126" s="261">
        <f t="shared" si="64"/>
        <v>0</v>
      </c>
      <c r="M126" s="261">
        <f t="shared" si="64"/>
        <v>0</v>
      </c>
      <c r="N126" s="261">
        <f t="shared" si="64"/>
        <v>0</v>
      </c>
      <c r="O126" s="261">
        <f t="shared" si="64"/>
        <v>0</v>
      </c>
      <c r="P126" s="261">
        <f t="shared" si="64"/>
        <v>0</v>
      </c>
      <c r="Q126" s="261">
        <f t="shared" si="64"/>
        <v>0</v>
      </c>
      <c r="R126" s="261">
        <f t="shared" si="64"/>
        <v>0</v>
      </c>
      <c r="S126" s="261">
        <f t="shared" si="64"/>
        <v>0</v>
      </c>
      <c r="T126" s="261">
        <f t="shared" si="64"/>
        <v>0</v>
      </c>
      <c r="U126" s="261">
        <f t="shared" si="64"/>
        <v>0</v>
      </c>
      <c r="V126" s="261">
        <f t="shared" si="64"/>
        <v>0</v>
      </c>
      <c r="W126" s="261">
        <f t="shared" si="64"/>
        <v>0</v>
      </c>
      <c r="X126" s="261">
        <f t="shared" si="64"/>
        <v>0</v>
      </c>
      <c r="Y126" s="261">
        <f t="shared" si="64"/>
        <v>0</v>
      </c>
      <c r="Z126" s="262">
        <f t="shared" si="55"/>
        <v>0</v>
      </c>
      <c r="AA126" s="280"/>
      <c r="AB126" s="101"/>
      <c r="AC126" s="100">
        <f t="shared" si="61"/>
        <v>0</v>
      </c>
      <c r="AD126" s="100">
        <f t="shared" si="61"/>
        <v>0</v>
      </c>
      <c r="AE126" s="100">
        <f t="shared" si="61"/>
        <v>0</v>
      </c>
      <c r="AF126" s="100">
        <f t="shared" si="61"/>
        <v>0</v>
      </c>
      <c r="AG126" s="100">
        <f t="shared" si="61"/>
        <v>0</v>
      </c>
      <c r="AH126" s="100">
        <f t="shared" si="61"/>
        <v>0</v>
      </c>
      <c r="AI126" s="100">
        <f t="shared" si="61"/>
        <v>0</v>
      </c>
      <c r="AJ126" s="100">
        <f t="shared" si="61"/>
        <v>0</v>
      </c>
      <c r="AK126" s="100">
        <f t="shared" si="61"/>
        <v>0</v>
      </c>
      <c r="AL126" s="100">
        <f t="shared" si="61"/>
        <v>0</v>
      </c>
      <c r="AM126" s="100">
        <f t="shared" si="62"/>
        <v>0</v>
      </c>
      <c r="AN126" s="100">
        <f t="shared" si="62"/>
        <v>0</v>
      </c>
      <c r="AO126" s="100">
        <f t="shared" si="62"/>
        <v>0</v>
      </c>
      <c r="AP126" s="100">
        <f t="shared" si="62"/>
        <v>0</v>
      </c>
      <c r="AQ126" s="100">
        <f t="shared" si="62"/>
        <v>0</v>
      </c>
      <c r="AR126" s="100">
        <f t="shared" si="62"/>
        <v>0</v>
      </c>
      <c r="AS126" s="100">
        <f t="shared" si="62"/>
        <v>0</v>
      </c>
      <c r="AT126" s="100">
        <f t="shared" si="62"/>
        <v>0</v>
      </c>
      <c r="AU126" s="100">
        <f t="shared" si="62"/>
        <v>0</v>
      </c>
      <c r="AV126" s="100">
        <f t="shared" si="62"/>
        <v>0</v>
      </c>
      <c r="AW126" s="100">
        <f t="shared" si="63"/>
        <v>0</v>
      </c>
      <c r="AX126" s="100">
        <f t="shared" si="63"/>
        <v>0</v>
      </c>
      <c r="AY126" s="100">
        <f t="shared" si="63"/>
        <v>0</v>
      </c>
      <c r="BA126" s="100">
        <f t="shared" si="39"/>
        <v>0</v>
      </c>
    </row>
    <row r="127" spans="2:53" s="102" customFormat="1" ht="17.100000000000001" customHeight="1">
      <c r="B127" s="253"/>
      <c r="C127" s="463" t="s">
        <v>136</v>
      </c>
      <c r="D127" s="261">
        <f t="shared" ref="D127:Y127" si="65">+D28+D48+D76+D103+D123</f>
        <v>0</v>
      </c>
      <c r="E127" s="261">
        <f t="shared" si="65"/>
        <v>0</v>
      </c>
      <c r="F127" s="261">
        <f t="shared" si="65"/>
        <v>0</v>
      </c>
      <c r="G127" s="261">
        <f t="shared" si="65"/>
        <v>0</v>
      </c>
      <c r="H127" s="261">
        <f t="shared" si="65"/>
        <v>0</v>
      </c>
      <c r="I127" s="261">
        <f t="shared" si="65"/>
        <v>0</v>
      </c>
      <c r="J127" s="261">
        <f t="shared" si="65"/>
        <v>0</v>
      </c>
      <c r="K127" s="261">
        <f t="shared" si="65"/>
        <v>0</v>
      </c>
      <c r="L127" s="261">
        <f t="shared" si="65"/>
        <v>0</v>
      </c>
      <c r="M127" s="261">
        <f t="shared" si="65"/>
        <v>0</v>
      </c>
      <c r="N127" s="261">
        <f t="shared" si="65"/>
        <v>0</v>
      </c>
      <c r="O127" s="261">
        <f t="shared" si="65"/>
        <v>0</v>
      </c>
      <c r="P127" s="261">
        <f t="shared" si="65"/>
        <v>0</v>
      </c>
      <c r="Q127" s="261">
        <f t="shared" si="65"/>
        <v>0</v>
      </c>
      <c r="R127" s="261">
        <f t="shared" si="65"/>
        <v>0</v>
      </c>
      <c r="S127" s="261">
        <f t="shared" si="65"/>
        <v>0</v>
      </c>
      <c r="T127" s="261">
        <f t="shared" si="65"/>
        <v>0</v>
      </c>
      <c r="U127" s="261">
        <f t="shared" si="65"/>
        <v>0</v>
      </c>
      <c r="V127" s="261">
        <f t="shared" si="65"/>
        <v>0</v>
      </c>
      <c r="W127" s="261">
        <f t="shared" si="65"/>
        <v>0</v>
      </c>
      <c r="X127" s="261">
        <f t="shared" si="65"/>
        <v>0</v>
      </c>
      <c r="Y127" s="261">
        <f t="shared" si="65"/>
        <v>0</v>
      </c>
      <c r="Z127" s="271">
        <f t="shared" si="55"/>
        <v>0</v>
      </c>
      <c r="AA127" s="280"/>
      <c r="AB127" s="101"/>
      <c r="AC127" s="100">
        <f t="shared" si="61"/>
        <v>0</v>
      </c>
      <c r="AD127" s="100">
        <f t="shared" si="61"/>
        <v>0</v>
      </c>
      <c r="AE127" s="100">
        <f t="shared" si="61"/>
        <v>0</v>
      </c>
      <c r="AF127" s="100">
        <f t="shared" si="61"/>
        <v>0</v>
      </c>
      <c r="AG127" s="100">
        <f t="shared" si="61"/>
        <v>0</v>
      </c>
      <c r="AH127" s="100">
        <f t="shared" si="61"/>
        <v>0</v>
      </c>
      <c r="AI127" s="100">
        <f t="shared" si="61"/>
        <v>0</v>
      </c>
      <c r="AJ127" s="100">
        <f t="shared" si="61"/>
        <v>0</v>
      </c>
      <c r="AK127" s="100">
        <f t="shared" si="61"/>
        <v>0</v>
      </c>
      <c r="AL127" s="100">
        <f t="shared" si="61"/>
        <v>0</v>
      </c>
      <c r="AM127" s="100">
        <f t="shared" si="62"/>
        <v>0</v>
      </c>
      <c r="AN127" s="100">
        <f t="shared" si="62"/>
        <v>0</v>
      </c>
      <c r="AO127" s="100">
        <f t="shared" si="62"/>
        <v>0</v>
      </c>
      <c r="AP127" s="100">
        <f t="shared" si="62"/>
        <v>0</v>
      </c>
      <c r="AQ127" s="100">
        <f t="shared" si="62"/>
        <v>0</v>
      </c>
      <c r="AR127" s="100">
        <f t="shared" si="62"/>
        <v>0</v>
      </c>
      <c r="AS127" s="100">
        <f t="shared" si="62"/>
        <v>0</v>
      </c>
      <c r="AT127" s="100">
        <f t="shared" si="62"/>
        <v>0</v>
      </c>
      <c r="AU127" s="100">
        <f t="shared" si="62"/>
        <v>0</v>
      </c>
      <c r="AV127" s="100">
        <f t="shared" si="62"/>
        <v>0</v>
      </c>
      <c r="AW127" s="100">
        <f t="shared" si="63"/>
        <v>0</v>
      </c>
      <c r="AX127" s="100">
        <f t="shared" si="63"/>
        <v>0</v>
      </c>
      <c r="AY127" s="100">
        <f t="shared" si="63"/>
        <v>0</v>
      </c>
      <c r="BA127" s="211">
        <f>+Z127-SUM(D127:Y127)</f>
        <v>0</v>
      </c>
    </row>
    <row r="128" spans="2:53" s="175" customFormat="1" ht="9.9" customHeight="1">
      <c r="B128" s="324"/>
      <c r="C128" s="325"/>
      <c r="D128" s="274"/>
      <c r="E128" s="274"/>
      <c r="F128" s="274"/>
      <c r="G128" s="274"/>
      <c r="H128" s="274"/>
      <c r="I128" s="274"/>
      <c r="J128" s="274"/>
      <c r="K128" s="274"/>
      <c r="L128" s="274"/>
      <c r="M128" s="274"/>
      <c r="N128" s="274"/>
      <c r="O128" s="274"/>
      <c r="P128" s="274"/>
      <c r="Q128" s="274"/>
      <c r="R128" s="274"/>
      <c r="S128" s="274"/>
      <c r="T128" s="274"/>
      <c r="U128" s="274"/>
      <c r="V128" s="274"/>
      <c r="W128" s="274"/>
      <c r="X128" s="274"/>
      <c r="Y128" s="274"/>
      <c r="Z128" s="275"/>
      <c r="AA128" s="283"/>
      <c r="AB128" s="177"/>
      <c r="AC128" s="190"/>
      <c r="AD128" s="190"/>
      <c r="AE128" s="190"/>
      <c r="AF128" s="190"/>
      <c r="AG128" s="190"/>
      <c r="AH128" s="190"/>
      <c r="AI128" s="190"/>
      <c r="AJ128" s="190"/>
      <c r="AK128" s="190"/>
      <c r="AL128" s="190"/>
      <c r="AM128" s="190"/>
      <c r="AN128" s="190"/>
      <c r="AO128" s="190"/>
      <c r="AP128" s="190"/>
      <c r="AQ128" s="190"/>
      <c r="AR128" s="190"/>
      <c r="AS128" s="190"/>
      <c r="AT128" s="190"/>
      <c r="AU128" s="190"/>
      <c r="AV128" s="190"/>
      <c r="AW128" s="190"/>
      <c r="AX128" s="190"/>
      <c r="AY128" s="190"/>
      <c r="BA128" s="194"/>
    </row>
    <row r="129" spans="2:53" ht="84.75" customHeight="1">
      <c r="B129" s="72"/>
      <c r="C129" s="550" t="s">
        <v>247</v>
      </c>
      <c r="D129" s="550"/>
      <c r="E129" s="550"/>
      <c r="F129" s="550"/>
      <c r="G129" s="550"/>
      <c r="H129" s="550"/>
      <c r="I129" s="550"/>
      <c r="J129" s="550"/>
      <c r="K129" s="550"/>
      <c r="L129" s="550"/>
      <c r="M129" s="550"/>
      <c r="N129" s="550"/>
      <c r="O129" s="550"/>
      <c r="P129" s="550"/>
      <c r="Q129" s="550"/>
      <c r="R129" s="550"/>
      <c r="S129" s="550"/>
      <c r="T129" s="550"/>
      <c r="U129" s="550"/>
      <c r="V129" s="550"/>
      <c r="W129" s="550"/>
      <c r="X129" s="550"/>
      <c r="Y129" s="550"/>
      <c r="Z129" s="550"/>
      <c r="AA129" s="141"/>
      <c r="AC129" s="75"/>
      <c r="AD129" s="75"/>
      <c r="AE129" s="75"/>
      <c r="AF129" s="75"/>
      <c r="BA129" s="69"/>
    </row>
    <row r="130" spans="2:53"/>
    <row r="131" spans="2:53"/>
    <row r="132" spans="2:53"/>
    <row r="133" spans="2:53"/>
    <row r="134" spans="2:53"/>
    <row r="135" spans="2:53"/>
    <row r="136" spans="2:53"/>
    <row r="137" spans="2:53"/>
    <row r="138" spans="2:53"/>
    <row r="139" spans="2:53"/>
    <row r="140" spans="2:53"/>
    <row r="141" spans="2:53"/>
    <row r="142" spans="2:53"/>
    <row r="143" spans="2:53"/>
    <row r="144" spans="2:53"/>
    <row r="145"/>
    <row r="146"/>
    <row r="147"/>
    <row r="148"/>
    <row r="149"/>
    <row r="150"/>
    <row r="151"/>
    <row r="152"/>
    <row r="153"/>
    <row r="154"/>
    <row r="155"/>
    <row r="156"/>
    <row r="157"/>
    <row r="158"/>
    <row r="159"/>
    <row r="160"/>
    <row r="161"/>
    <row r="162"/>
    <row r="163"/>
    <row r="164"/>
    <row r="165"/>
    <row r="166"/>
    <row r="167"/>
    <row r="168"/>
  </sheetData>
  <dataConsolidate/>
  <mergeCells count="9">
    <mergeCell ref="C2:Z2"/>
    <mergeCell ref="C3:Z3"/>
    <mergeCell ref="C4:Z4"/>
    <mergeCell ref="C5:Z5"/>
    <mergeCell ref="AC7:AY7"/>
    <mergeCell ref="AC5:BA5"/>
    <mergeCell ref="C129:Z129"/>
    <mergeCell ref="D7:Z7"/>
    <mergeCell ref="D6:AA6"/>
  </mergeCells>
  <phoneticPr fontId="0" type="noConversion"/>
  <conditionalFormatting sqref="D9:K9 D10:Z45 D80:Z100 D76:Z77 D103:Z120 D123:Z124 D127:Z128 D48:Z73">
    <cfRule type="expression" dxfId="238" priority="44" stopIfTrue="1">
      <formula>AND(D9&lt;&gt;"",OR(D9&lt;0,NOT(ISNUMBER(D9))))</formula>
    </cfRule>
  </conditionalFormatting>
  <conditionalFormatting sqref="AA123 AA103 AA76 AA28 AA48 AA58:AA72 AA105:AA119 AA85:AA99 AA10:AA24 AA30:AA44">
    <cfRule type="expression" dxfId="237" priority="45" stopIfTrue="1">
      <formula>AA10=1</formula>
    </cfRule>
  </conditionalFormatting>
  <conditionalFormatting sqref="AC9:BA45 AC80:BA100 AC76:BA77 AC103:BA120 AC123:BA124 AC127:BA128 AC48:BA50 AC53:BA73">
    <cfRule type="expression" dxfId="236" priority="47" stopIfTrue="1">
      <formula>ABS(AC9)&gt;10</formula>
    </cfRule>
  </conditionalFormatting>
  <conditionalFormatting sqref="D46:Z47">
    <cfRule type="expression" dxfId="235" priority="42" stopIfTrue="1">
      <formula>AND(D46&lt;&gt;"",OR(D46&lt;0,NOT(ISNUMBER(D46))))</formula>
    </cfRule>
  </conditionalFormatting>
  <conditionalFormatting sqref="AC46:BA47">
    <cfRule type="expression" dxfId="234" priority="43" stopIfTrue="1">
      <formula>ABS(AC46)&gt;10</formula>
    </cfRule>
  </conditionalFormatting>
  <conditionalFormatting sqref="D74:Z75">
    <cfRule type="expression" dxfId="233" priority="40" stopIfTrue="1">
      <formula>AND(D74&lt;&gt;"",OR(D74&lt;0,NOT(ISNUMBER(D74))))</formula>
    </cfRule>
  </conditionalFormatting>
  <conditionalFormatting sqref="AC74:BA75">
    <cfRule type="expression" dxfId="232" priority="41" stopIfTrue="1">
      <formula>ABS(AC74)&gt;10</formula>
    </cfRule>
  </conditionalFormatting>
  <conditionalFormatting sqref="D101:Z102">
    <cfRule type="expression" dxfId="231" priority="38" stopIfTrue="1">
      <formula>AND(D101&lt;&gt;"",OR(D101&lt;0,NOT(ISNUMBER(D101))))</formula>
    </cfRule>
  </conditionalFormatting>
  <conditionalFormatting sqref="AC101:BA102">
    <cfRule type="expression" dxfId="230" priority="39" stopIfTrue="1">
      <formula>ABS(AC101)&gt;10</formula>
    </cfRule>
  </conditionalFormatting>
  <conditionalFormatting sqref="Z125:Z126">
    <cfRule type="expression" dxfId="229" priority="34" stopIfTrue="1">
      <formula>AND(Z125&lt;&gt;"",OR(Z125&lt;0,NOT(ISNUMBER(Z125))))</formula>
    </cfRule>
  </conditionalFormatting>
  <conditionalFormatting sqref="D121:Z122">
    <cfRule type="expression" dxfId="228" priority="36" stopIfTrue="1">
      <formula>AND(D121&lt;&gt;"",OR(D121&lt;0,NOT(ISNUMBER(D121))))</formula>
    </cfRule>
  </conditionalFormatting>
  <conditionalFormatting sqref="AC121:BA122">
    <cfRule type="expression" dxfId="227" priority="37" stopIfTrue="1">
      <formula>ABS(AC121)&gt;10</formula>
    </cfRule>
  </conditionalFormatting>
  <conditionalFormatting sqref="AD125:BA126">
    <cfRule type="expression" dxfId="226" priority="35" stopIfTrue="1">
      <formula>ABS(AD125)&gt;10</formula>
    </cfRule>
  </conditionalFormatting>
  <conditionalFormatting sqref="D125:D126">
    <cfRule type="expression" dxfId="225" priority="33" stopIfTrue="1">
      <formula>AND(D125&lt;&gt;"",OR(D125&lt;0,NOT(ISNUMBER(D125))))</formula>
    </cfRule>
  </conditionalFormatting>
  <conditionalFormatting sqref="E125:Y126">
    <cfRule type="expression" dxfId="224" priority="32" stopIfTrue="1">
      <formula>AND(E125&lt;&gt;"",OR(E125&lt;0,NOT(ISNUMBER(E125))))</formula>
    </cfRule>
  </conditionalFormatting>
  <conditionalFormatting sqref="AC126">
    <cfRule type="expression" dxfId="223" priority="31" stopIfTrue="1">
      <formula>ABS(AC126)&gt;10</formula>
    </cfRule>
  </conditionalFormatting>
  <conditionalFormatting sqref="AC125">
    <cfRule type="expression" dxfId="222" priority="30" stopIfTrue="1">
      <formula>ABS(AC125)&gt;10</formula>
    </cfRule>
  </conditionalFormatting>
  <conditionalFormatting sqref="D78:Y79">
    <cfRule type="expression" dxfId="221" priority="25" stopIfTrue="1">
      <formula>AND(D78&lt;&gt;"",OR(D78&lt;0,NOT(ISNUMBER(D78))))</formula>
    </cfRule>
  </conditionalFormatting>
  <conditionalFormatting sqref="Z78:Z79">
    <cfRule type="expression" dxfId="220" priority="3" stopIfTrue="1">
      <formula>AND(Z78&lt;&gt;"",OR(Z78&lt;0,NOT(ISNUMBER(Z78))))</formula>
    </cfRule>
  </conditionalFormatting>
  <conditionalFormatting sqref="D6:AA6">
    <cfRule type="expression" dxfId="219" priority="545" stopIfTrue="1">
      <formula>COUNTA(D10:Z127)&lt;&gt;COUNTIF(D10:Z127,"&gt;=0")</formula>
    </cfRule>
  </conditionalFormatting>
  <conditionalFormatting sqref="AC78:BA79">
    <cfRule type="expression" dxfId="218" priority="2" stopIfTrue="1">
      <formula>ABS(AC78)&gt;10</formula>
    </cfRule>
  </conditionalFormatting>
  <conditionalFormatting sqref="AC51:BA52">
    <cfRule type="expression" dxfId="217" priority="1" stopIfTrue="1">
      <formula>ABS(AC51)&gt;10</formula>
    </cfRule>
  </conditionalFormatting>
  <pageMargins left="0.74803149606299213" right="0.74803149606299213" top="0.98425196850393704" bottom="0.98425196850393704" header="0.51181102362204722" footer="0.51181102362204722"/>
  <pageSetup paperSize="8" scale="60" orientation="portrait" r:id="rId1"/>
  <headerFooter alignWithMargins="0">
    <oddHeader>&amp;L&amp;"Times New Roman,Regular"&amp;12&amp;K000000Central Bank of Ireland - RESTRICTED</oddHeader>
    <oddFooter>&amp;R2019 Triennial Central Bank Survey</oddFooter>
    <evenHeader>&amp;L&amp;"Times New Roman,Regular"&amp;12&amp;K000000Central Bank of Ireland - RESTRICTED</evenHeader>
    <firstHeader>&amp;L&amp;"Times New Roman,Regular"&amp;12&amp;K000000Central Bank of Ireland - RESTRICTED</firstHeader>
  </headerFooter>
  <rowBreaks count="1" manualBreakCount="1">
    <brk id="83" min="1" max="26"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outlinePr summaryBelow="0" summaryRight="0"/>
    <pageSetUpPr autoPageBreaks="0"/>
  </sheetPr>
  <dimension ref="B1:BF174"/>
  <sheetViews>
    <sheetView showGridLines="0" zoomScale="70" zoomScaleNormal="70" zoomScaleSheetLayoutView="70" workbookViewId="0">
      <pane xSplit="3" ySplit="8" topLeftCell="D129" activePane="bottomRight" state="frozen"/>
      <selection pane="topRight"/>
      <selection pane="bottomLeft"/>
      <selection pane="bottomRight" activeCell="BE140" sqref="BE140"/>
    </sheetView>
  </sheetViews>
  <sheetFormatPr defaultColWidth="0" defaultRowHeight="11.4" zeroHeight="1"/>
  <cols>
    <col min="1" max="2" width="1.75" style="68" customWidth="1"/>
    <col min="3" max="3" width="50.75" style="68" customWidth="1"/>
    <col min="4" max="9" width="7.75" style="68" customWidth="1"/>
    <col min="10" max="10" width="7.75" customWidth="1"/>
    <col min="11" max="23" width="7.75" style="71" customWidth="1"/>
    <col min="24" max="25" width="8.875" style="68" customWidth="1"/>
    <col min="26" max="26" width="12.75" style="68" customWidth="1"/>
    <col min="27" max="27" width="11.75" style="71" customWidth="1"/>
    <col min="28" max="28" width="1.75" style="142" customWidth="1"/>
    <col min="29" max="29" width="1.75" style="68" customWidth="1"/>
    <col min="30" max="33" width="6.75" style="74" customWidth="1"/>
    <col min="34" max="53" width="6.75" style="68" customWidth="1"/>
    <col min="54" max="54" width="1.75" style="68" customWidth="1"/>
    <col min="55" max="57" width="6.75" style="68" customWidth="1"/>
    <col min="58" max="58" width="9.125" style="68" customWidth="1"/>
    <col min="59" max="16384" width="0" style="68" hidden="1"/>
  </cols>
  <sheetData>
    <row r="1" spans="2:57" s="44" customFormat="1" ht="20.100000000000001" customHeight="1">
      <c r="B1" s="40" t="s">
        <v>15</v>
      </c>
      <c r="C1" s="41"/>
      <c r="D1" s="42"/>
      <c r="E1" s="42"/>
      <c r="F1" s="42"/>
      <c r="G1" s="42"/>
      <c r="H1" s="42"/>
      <c r="I1" s="42"/>
      <c r="K1" s="48"/>
      <c r="L1" s="48"/>
      <c r="M1" s="48"/>
      <c r="N1" s="48"/>
      <c r="O1" s="48"/>
      <c r="P1" s="48"/>
      <c r="Q1" s="48"/>
      <c r="R1" s="48"/>
      <c r="S1" s="48"/>
      <c r="T1" s="48"/>
      <c r="U1" s="48"/>
      <c r="V1" s="48"/>
      <c r="W1" s="48"/>
      <c r="X1" s="42"/>
      <c r="Y1" s="42"/>
      <c r="Z1" s="42"/>
      <c r="AA1" s="217"/>
      <c r="AB1" s="138"/>
      <c r="AC1" s="42"/>
      <c r="AD1" s="76"/>
      <c r="AE1" s="76"/>
      <c r="AF1" s="76"/>
      <c r="AG1" s="76"/>
      <c r="AH1" s="43"/>
      <c r="BC1" s="67"/>
      <c r="BD1" s="67"/>
      <c r="BE1" s="67"/>
    </row>
    <row r="2" spans="2:57" s="44" customFormat="1" ht="20.100000000000001" customHeight="1">
      <c r="B2" s="45"/>
      <c r="C2" s="542" t="s">
        <v>55</v>
      </c>
      <c r="D2" s="542"/>
      <c r="E2" s="542"/>
      <c r="F2" s="542"/>
      <c r="G2" s="542"/>
      <c r="H2" s="542"/>
      <c r="I2" s="542"/>
      <c r="J2" s="542"/>
      <c r="K2" s="542"/>
      <c r="L2" s="542"/>
      <c r="M2" s="542"/>
      <c r="N2" s="542"/>
      <c r="O2" s="542"/>
      <c r="P2" s="542"/>
      <c r="Q2" s="542"/>
      <c r="R2" s="542"/>
      <c r="S2" s="542"/>
      <c r="T2" s="542"/>
      <c r="U2" s="542"/>
      <c r="V2" s="542"/>
      <c r="W2" s="542"/>
      <c r="X2" s="542"/>
      <c r="Y2" s="542"/>
      <c r="Z2" s="542"/>
      <c r="AA2" s="542"/>
      <c r="AB2" s="138"/>
      <c r="AC2" s="28"/>
      <c r="AD2" s="186" t="s">
        <v>56</v>
      </c>
      <c r="AE2" s="187">
        <f>MAX(AD9:BE143)</f>
        <v>0</v>
      </c>
      <c r="AH2" s="43"/>
    </row>
    <row r="3" spans="2:57" s="44" customFormat="1" ht="20.100000000000001" customHeight="1">
      <c r="C3" s="542" t="s">
        <v>49</v>
      </c>
      <c r="D3" s="542"/>
      <c r="E3" s="542"/>
      <c r="F3" s="542"/>
      <c r="G3" s="542"/>
      <c r="H3" s="542"/>
      <c r="I3" s="542"/>
      <c r="J3" s="542"/>
      <c r="K3" s="542"/>
      <c r="L3" s="542"/>
      <c r="M3" s="542"/>
      <c r="N3" s="542"/>
      <c r="O3" s="542"/>
      <c r="P3" s="542"/>
      <c r="Q3" s="542"/>
      <c r="R3" s="542"/>
      <c r="S3" s="542"/>
      <c r="T3" s="542"/>
      <c r="U3" s="542"/>
      <c r="V3" s="542"/>
      <c r="W3" s="542"/>
      <c r="X3" s="542"/>
      <c r="Y3" s="542"/>
      <c r="Z3" s="542"/>
      <c r="AA3" s="542"/>
      <c r="AB3" s="138"/>
      <c r="AC3" s="28"/>
      <c r="AD3" s="188" t="s">
        <v>57</v>
      </c>
      <c r="AE3" s="189">
        <f>MIN(AD9:BE143)</f>
        <v>0</v>
      </c>
      <c r="AF3" s="77"/>
      <c r="AH3" s="43"/>
      <c r="BC3" s="67"/>
      <c r="BD3" s="67"/>
      <c r="BE3" s="67"/>
    </row>
    <row r="4" spans="2:57" s="44" customFormat="1" ht="20.100000000000001" customHeight="1">
      <c r="C4" s="542" t="s">
        <v>206</v>
      </c>
      <c r="D4" s="542"/>
      <c r="E4" s="542"/>
      <c r="F4" s="542"/>
      <c r="G4" s="542"/>
      <c r="H4" s="542"/>
      <c r="I4" s="542"/>
      <c r="J4" s="542"/>
      <c r="K4" s="542"/>
      <c r="L4" s="542"/>
      <c r="M4" s="542"/>
      <c r="N4" s="542"/>
      <c r="O4" s="542"/>
      <c r="P4" s="542"/>
      <c r="Q4" s="542"/>
      <c r="R4" s="542"/>
      <c r="S4" s="542"/>
      <c r="T4" s="542"/>
      <c r="U4" s="542"/>
      <c r="V4" s="542"/>
      <c r="W4" s="542"/>
      <c r="X4" s="542"/>
      <c r="Y4" s="542"/>
      <c r="Z4" s="542"/>
      <c r="AA4" s="542"/>
      <c r="AB4" s="138"/>
      <c r="AC4" s="47"/>
      <c r="AF4" s="77"/>
      <c r="AG4" s="79"/>
      <c r="AH4" s="43"/>
      <c r="BC4" s="67"/>
      <c r="BD4" s="67"/>
      <c r="BE4" s="67"/>
    </row>
    <row r="5" spans="2:57" s="44" customFormat="1" ht="20.100000000000001" customHeight="1">
      <c r="C5" s="542" t="s">
        <v>162</v>
      </c>
      <c r="D5" s="542"/>
      <c r="E5" s="542"/>
      <c r="F5" s="542"/>
      <c r="G5" s="542"/>
      <c r="H5" s="542"/>
      <c r="I5" s="542"/>
      <c r="J5" s="542"/>
      <c r="K5" s="542"/>
      <c r="L5" s="542"/>
      <c r="M5" s="542"/>
      <c r="N5" s="542"/>
      <c r="O5" s="542"/>
      <c r="P5" s="542"/>
      <c r="Q5" s="542"/>
      <c r="R5" s="542"/>
      <c r="S5" s="542"/>
      <c r="T5" s="542"/>
      <c r="U5" s="542"/>
      <c r="V5" s="542"/>
      <c r="W5" s="542"/>
      <c r="X5" s="542"/>
      <c r="Y5" s="542"/>
      <c r="Z5" s="542"/>
      <c r="AA5" s="542"/>
      <c r="AB5" s="139"/>
      <c r="AC5" s="46"/>
      <c r="AD5" s="547" t="s">
        <v>54</v>
      </c>
      <c r="AE5" s="548"/>
      <c r="AF5" s="548"/>
      <c r="AG5" s="548"/>
      <c r="AH5" s="548"/>
      <c r="AI5" s="548"/>
      <c r="AJ5" s="548"/>
      <c r="AK5" s="548"/>
      <c r="AL5" s="548"/>
      <c r="AM5" s="548"/>
      <c r="AN5" s="548"/>
      <c r="AO5" s="548"/>
      <c r="AP5" s="548"/>
      <c r="AQ5" s="548"/>
      <c r="AR5" s="548"/>
      <c r="AS5" s="548"/>
      <c r="AT5" s="548"/>
      <c r="AU5" s="548"/>
      <c r="AV5" s="548"/>
      <c r="AW5" s="548"/>
      <c r="AX5" s="548"/>
      <c r="AY5" s="548"/>
      <c r="AZ5" s="548"/>
      <c r="BA5" s="548"/>
      <c r="BB5" s="548"/>
      <c r="BC5" s="548"/>
      <c r="BD5" s="548"/>
      <c r="BE5" s="549"/>
    </row>
    <row r="6" spans="2:57" s="44" customFormat="1" ht="39.9" customHeight="1">
      <c r="D6" s="555" t="s">
        <v>100</v>
      </c>
      <c r="E6" s="555"/>
      <c r="F6" s="555"/>
      <c r="G6" s="555"/>
      <c r="H6" s="555"/>
      <c r="I6" s="555"/>
      <c r="J6" s="555"/>
      <c r="K6" s="555"/>
      <c r="L6" s="555"/>
      <c r="M6" s="555"/>
      <c r="N6" s="555"/>
      <c r="O6" s="555"/>
      <c r="P6" s="555"/>
      <c r="Q6" s="555"/>
      <c r="R6" s="555"/>
      <c r="S6" s="555"/>
      <c r="T6" s="555"/>
      <c r="U6" s="555"/>
      <c r="V6" s="555"/>
      <c r="W6" s="555"/>
      <c r="X6" s="555"/>
      <c r="Y6" s="555"/>
      <c r="Z6" s="555"/>
      <c r="AA6" s="555"/>
      <c r="AB6" s="555"/>
      <c r="AC6" s="42"/>
      <c r="AH6" s="43"/>
    </row>
    <row r="7" spans="2:57" s="53" customFormat="1" ht="27.9" customHeight="1">
      <c r="B7" s="49"/>
      <c r="C7" s="50" t="s">
        <v>0</v>
      </c>
      <c r="D7" s="551" t="s">
        <v>20</v>
      </c>
      <c r="E7" s="552"/>
      <c r="F7" s="552"/>
      <c r="G7" s="552"/>
      <c r="H7" s="552"/>
      <c r="I7" s="552"/>
      <c r="J7" s="552"/>
      <c r="K7" s="552"/>
      <c r="L7" s="552"/>
      <c r="M7" s="552"/>
      <c r="N7" s="552"/>
      <c r="O7" s="552"/>
      <c r="P7" s="552"/>
      <c r="Q7" s="558"/>
      <c r="R7" s="559" t="s">
        <v>80</v>
      </c>
      <c r="S7" s="560"/>
      <c r="T7" s="560"/>
      <c r="U7" s="560"/>
      <c r="V7" s="560"/>
      <c r="W7" s="560"/>
      <c r="X7" s="560"/>
      <c r="Y7" s="561"/>
      <c r="Z7" s="556" t="s">
        <v>62</v>
      </c>
      <c r="AA7" s="556" t="s">
        <v>63</v>
      </c>
      <c r="AB7" s="146"/>
      <c r="AC7" s="51"/>
      <c r="AD7" s="547" t="str">
        <f>+D7</f>
        <v>EUR against</v>
      </c>
      <c r="AE7" s="548"/>
      <c r="AF7" s="548"/>
      <c r="AG7" s="548"/>
      <c r="AH7" s="548"/>
      <c r="AI7" s="548"/>
      <c r="AJ7" s="548"/>
      <c r="AK7" s="548"/>
      <c r="AL7" s="548"/>
      <c r="AM7" s="548"/>
      <c r="AN7" s="548"/>
      <c r="AO7" s="548"/>
      <c r="AP7" s="548"/>
      <c r="AQ7" s="548"/>
      <c r="AR7" s="547" t="str">
        <f>+R7</f>
        <v>JPY against</v>
      </c>
      <c r="AS7" s="548"/>
      <c r="AT7" s="548"/>
      <c r="AU7" s="548"/>
      <c r="AV7" s="548"/>
      <c r="AW7" s="548"/>
      <c r="AX7" s="548"/>
      <c r="AY7" s="549"/>
      <c r="AZ7" s="44"/>
      <c r="BA7" s="44"/>
      <c r="BC7" s="226" t="s">
        <v>19</v>
      </c>
      <c r="BD7" s="226" t="s">
        <v>3</v>
      </c>
      <c r="BE7" s="226" t="s">
        <v>8</v>
      </c>
    </row>
    <row r="8" spans="2:57" s="53" customFormat="1" ht="27.9" customHeight="1">
      <c r="B8" s="97"/>
      <c r="C8" s="98"/>
      <c r="D8" s="327" t="s">
        <v>7</v>
      </c>
      <c r="E8" s="327" t="s">
        <v>6</v>
      </c>
      <c r="F8" s="327" t="s">
        <v>5</v>
      </c>
      <c r="G8" s="327" t="s">
        <v>35</v>
      </c>
      <c r="H8" s="327" t="s">
        <v>21</v>
      </c>
      <c r="I8" s="327" t="s">
        <v>4</v>
      </c>
      <c r="J8" s="327" t="s">
        <v>26</v>
      </c>
      <c r="K8" s="327" t="s">
        <v>3</v>
      </c>
      <c r="L8" s="327" t="s">
        <v>39</v>
      </c>
      <c r="M8" s="327" t="s">
        <v>30</v>
      </c>
      <c r="N8" s="327" t="s">
        <v>22</v>
      </c>
      <c r="O8" s="327" t="s">
        <v>156</v>
      </c>
      <c r="P8" s="329" t="s">
        <v>61</v>
      </c>
      <c r="Q8" s="327" t="s">
        <v>8</v>
      </c>
      <c r="R8" s="327" t="s">
        <v>7</v>
      </c>
      <c r="S8" s="327" t="s">
        <v>23</v>
      </c>
      <c r="T8" s="327" t="s">
        <v>6</v>
      </c>
      <c r="U8" s="327" t="s">
        <v>38</v>
      </c>
      <c r="V8" s="327" t="s">
        <v>156</v>
      </c>
      <c r="W8" s="327" t="s">
        <v>34</v>
      </c>
      <c r="X8" s="329" t="s">
        <v>61</v>
      </c>
      <c r="Y8" s="159" t="s">
        <v>8</v>
      </c>
      <c r="Z8" s="557"/>
      <c r="AA8" s="557"/>
      <c r="AB8" s="147"/>
      <c r="AC8" s="54"/>
      <c r="AD8" s="161" t="str">
        <f>+D8</f>
        <v>AUD</v>
      </c>
      <c r="AE8" s="161" t="str">
        <f t="shared" ref="AE8:AO8" si="0">+E8</f>
        <v>CAD</v>
      </c>
      <c r="AF8" s="161" t="str">
        <f t="shared" si="0"/>
        <v>CHF</v>
      </c>
      <c r="AG8" s="161" t="str">
        <f t="shared" si="0"/>
        <v>CNY</v>
      </c>
      <c r="AH8" s="161" t="str">
        <f t="shared" si="0"/>
        <v>DKK</v>
      </c>
      <c r="AI8" s="161" t="str">
        <f t="shared" si="0"/>
        <v>GBP</v>
      </c>
      <c r="AJ8" s="161" t="str">
        <f t="shared" si="0"/>
        <v>HUF</v>
      </c>
      <c r="AK8" s="161" t="str">
        <f t="shared" si="0"/>
        <v>JPY</v>
      </c>
      <c r="AL8" s="161" t="str">
        <f t="shared" si="0"/>
        <v>NOK</v>
      </c>
      <c r="AM8" s="161" t="str">
        <f t="shared" si="0"/>
        <v>PLN</v>
      </c>
      <c r="AN8" s="161" t="str">
        <f t="shared" si="0"/>
        <v>SEK</v>
      </c>
      <c r="AO8" s="161" t="str">
        <f t="shared" si="0"/>
        <v>TRY</v>
      </c>
      <c r="AP8" s="161" t="s">
        <v>98</v>
      </c>
      <c r="AQ8" s="161" t="str">
        <f>+Q8</f>
        <v>TOT</v>
      </c>
      <c r="AR8" s="161" t="str">
        <f t="shared" ref="AR8:AW8" si="1">+R8</f>
        <v>AUD</v>
      </c>
      <c r="AS8" s="161" t="str">
        <f t="shared" si="1"/>
        <v>BRL</v>
      </c>
      <c r="AT8" s="161" t="str">
        <f t="shared" si="1"/>
        <v>CAD</v>
      </c>
      <c r="AU8" s="161" t="str">
        <f t="shared" si="1"/>
        <v>NZD</v>
      </c>
      <c r="AV8" s="161" t="str">
        <f t="shared" si="1"/>
        <v>TRY</v>
      </c>
      <c r="AW8" s="161" t="str">
        <f t="shared" si="1"/>
        <v>ZAR</v>
      </c>
      <c r="AX8" s="161" t="s">
        <v>98</v>
      </c>
      <c r="AY8" s="161" t="str">
        <f>+Y8</f>
        <v>TOT</v>
      </c>
      <c r="AZ8" s="226" t="s">
        <v>97</v>
      </c>
      <c r="BA8" s="226" t="s">
        <v>8</v>
      </c>
      <c r="BC8" s="226" t="s">
        <v>8</v>
      </c>
      <c r="BD8" s="226" t="s">
        <v>8</v>
      </c>
      <c r="BE8" s="226" t="s">
        <v>8</v>
      </c>
    </row>
    <row r="9" spans="2:57" s="57" customFormat="1" ht="30" customHeight="1">
      <c r="B9" s="316"/>
      <c r="C9" s="317" t="s">
        <v>42</v>
      </c>
      <c r="D9" s="256"/>
      <c r="E9" s="256"/>
      <c r="F9" s="256"/>
      <c r="G9" s="256"/>
      <c r="H9" s="256"/>
      <c r="I9" s="256"/>
      <c r="J9" s="257"/>
      <c r="K9" s="257"/>
      <c r="L9" s="257"/>
      <c r="M9" s="257"/>
      <c r="N9" s="257"/>
      <c r="O9" s="257"/>
      <c r="P9" s="257"/>
      <c r="Q9" s="257"/>
      <c r="R9" s="257"/>
      <c r="S9" s="257"/>
      <c r="T9" s="257"/>
      <c r="U9" s="257"/>
      <c r="V9" s="257"/>
      <c r="W9" s="257"/>
      <c r="X9" s="257"/>
      <c r="Y9" s="257"/>
      <c r="Z9" s="257"/>
      <c r="AA9" s="264"/>
      <c r="AB9" s="277"/>
      <c r="AC9" s="56"/>
      <c r="AD9" s="86"/>
      <c r="AE9" s="86"/>
      <c r="AF9" s="86"/>
      <c r="AG9" s="86"/>
      <c r="AH9" s="86"/>
      <c r="AI9" s="86"/>
      <c r="AJ9" s="86"/>
      <c r="AK9" s="86"/>
      <c r="AL9" s="86"/>
      <c r="AM9" s="86"/>
      <c r="AN9" s="86"/>
      <c r="AO9" s="86"/>
      <c r="AP9" s="86"/>
      <c r="AQ9" s="86"/>
      <c r="AR9" s="86"/>
      <c r="AS9" s="86"/>
      <c r="AT9" s="86"/>
      <c r="AU9" s="86"/>
      <c r="AV9" s="86"/>
      <c r="AW9" s="86"/>
      <c r="AX9" s="86"/>
      <c r="AY9" s="86"/>
      <c r="AZ9" s="86"/>
      <c r="BA9" s="86"/>
      <c r="BC9" s="81"/>
      <c r="BD9" s="81"/>
      <c r="BE9" s="81"/>
    </row>
    <row r="10" spans="2:57" s="53" customFormat="1" ht="17.100000000000001" customHeight="1">
      <c r="B10" s="318"/>
      <c r="C10" s="182" t="s">
        <v>10</v>
      </c>
      <c r="D10" s="376"/>
      <c r="E10" s="376"/>
      <c r="F10" s="376"/>
      <c r="G10" s="376"/>
      <c r="H10" s="376"/>
      <c r="I10" s="376"/>
      <c r="J10" s="376"/>
      <c r="K10" s="376"/>
      <c r="L10" s="376"/>
      <c r="M10" s="376"/>
      <c r="N10" s="376"/>
      <c r="O10" s="376"/>
      <c r="P10" s="376"/>
      <c r="Q10" s="377">
        <f>+SUM(D10:P10)</f>
        <v>0</v>
      </c>
      <c r="R10" s="376"/>
      <c r="S10" s="376"/>
      <c r="T10" s="376"/>
      <c r="U10" s="376"/>
      <c r="V10" s="376"/>
      <c r="W10" s="376"/>
      <c r="X10" s="376"/>
      <c r="Y10" s="377">
        <f>+SUM(R10:X10)</f>
        <v>0</v>
      </c>
      <c r="Z10" s="376"/>
      <c r="AA10" s="378">
        <f>+'A1'!M10+'A2'!Z10+'A3'!Q10+'A3'!Y10+'A3'!Z10</f>
        <v>0</v>
      </c>
      <c r="AB10" s="278"/>
      <c r="AC10" s="52"/>
      <c r="AD10" s="89">
        <f t="shared" ref="AD10:BA10" si="2">+D10-SUM(D11:D12)</f>
        <v>0</v>
      </c>
      <c r="AE10" s="89">
        <f t="shared" si="2"/>
        <v>0</v>
      </c>
      <c r="AF10" s="89">
        <f t="shared" si="2"/>
        <v>0</v>
      </c>
      <c r="AG10" s="89">
        <f t="shared" si="2"/>
        <v>0</v>
      </c>
      <c r="AH10" s="89">
        <f t="shared" si="2"/>
        <v>0</v>
      </c>
      <c r="AI10" s="89">
        <f t="shared" si="2"/>
        <v>0</v>
      </c>
      <c r="AJ10" s="89">
        <f t="shared" si="2"/>
        <v>0</v>
      </c>
      <c r="AK10" s="89">
        <f t="shared" si="2"/>
        <v>0</v>
      </c>
      <c r="AL10" s="89">
        <f t="shared" si="2"/>
        <v>0</v>
      </c>
      <c r="AM10" s="89">
        <f t="shared" si="2"/>
        <v>0</v>
      </c>
      <c r="AN10" s="89">
        <f t="shared" si="2"/>
        <v>0</v>
      </c>
      <c r="AO10" s="89">
        <f t="shared" si="2"/>
        <v>0</v>
      </c>
      <c r="AP10" s="89">
        <f t="shared" si="2"/>
        <v>0</v>
      </c>
      <c r="AQ10" s="89">
        <f t="shared" si="2"/>
        <v>0</v>
      </c>
      <c r="AR10" s="89">
        <f t="shared" si="2"/>
        <v>0</v>
      </c>
      <c r="AS10" s="89">
        <f t="shared" si="2"/>
        <v>0</v>
      </c>
      <c r="AT10" s="89">
        <f t="shared" si="2"/>
        <v>0</v>
      </c>
      <c r="AU10" s="89">
        <f t="shared" si="2"/>
        <v>0</v>
      </c>
      <c r="AV10" s="89">
        <f t="shared" si="2"/>
        <v>0</v>
      </c>
      <c r="AW10" s="89">
        <f t="shared" si="2"/>
        <v>0</v>
      </c>
      <c r="AX10" s="89">
        <f t="shared" si="2"/>
        <v>0</v>
      </c>
      <c r="AY10" s="89">
        <f t="shared" si="2"/>
        <v>0</v>
      </c>
      <c r="AZ10" s="89">
        <f t="shared" si="2"/>
        <v>0</v>
      </c>
      <c r="BA10" s="89">
        <f t="shared" si="2"/>
        <v>0</v>
      </c>
      <c r="BC10" s="90">
        <f>+Q10-SUM(D10:P10)</f>
        <v>0</v>
      </c>
      <c r="BD10" s="90">
        <f>+Y10-SUM(R10:X10)</f>
        <v>0</v>
      </c>
      <c r="BE10" s="90">
        <f>+AA10-'A1'!M10-'A2'!Z10-'A3'!Q10-'A3'!Y10-'A3'!Z10</f>
        <v>0</v>
      </c>
    </row>
    <row r="11" spans="2:57" s="53" customFormat="1" ht="17.100000000000001" customHeight="1">
      <c r="B11" s="319"/>
      <c r="C11" s="184" t="s">
        <v>52</v>
      </c>
      <c r="D11" s="376"/>
      <c r="E11" s="376"/>
      <c r="F11" s="376"/>
      <c r="G11" s="376"/>
      <c r="H11" s="376"/>
      <c r="I11" s="376"/>
      <c r="J11" s="376"/>
      <c r="K11" s="376"/>
      <c r="L11" s="376"/>
      <c r="M11" s="376"/>
      <c r="N11" s="376"/>
      <c r="O11" s="376"/>
      <c r="P11" s="376"/>
      <c r="Q11" s="379">
        <f t="shared" ref="Q11:Q91" si="3">+SUM(D11:P11)</f>
        <v>0</v>
      </c>
      <c r="R11" s="376"/>
      <c r="S11" s="376"/>
      <c r="T11" s="376"/>
      <c r="U11" s="376"/>
      <c r="V11" s="376"/>
      <c r="W11" s="376"/>
      <c r="X11" s="376"/>
      <c r="Y11" s="379">
        <f t="shared" ref="Y11:Y91" si="4">+SUM(R11:X11)</f>
        <v>0</v>
      </c>
      <c r="Z11" s="376"/>
      <c r="AA11" s="378">
        <f>+'A1'!M11+'A2'!Z11+'A3'!Q11+'A3'!Y11+'A3'!Z11</f>
        <v>0</v>
      </c>
      <c r="AB11" s="278"/>
      <c r="AC11" s="52"/>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C11" s="90">
        <f t="shared" ref="BC11:BC91" si="5">+Q11-SUM(D11:P11)</f>
        <v>0</v>
      </c>
      <c r="BD11" s="89">
        <f t="shared" ref="BD11:BD91" si="6">+Y11-SUM(R11:X11)</f>
        <v>0</v>
      </c>
      <c r="BE11" s="90">
        <f>+AA11-'A1'!M11-'A2'!Z11-'A3'!Q11-'A3'!Y11-'A3'!Z11</f>
        <v>0</v>
      </c>
    </row>
    <row r="12" spans="2:57" s="53" customFormat="1" ht="17.100000000000001" customHeight="1">
      <c r="B12" s="319"/>
      <c r="C12" s="184" t="s">
        <v>53</v>
      </c>
      <c r="D12" s="376"/>
      <c r="E12" s="376"/>
      <c r="F12" s="376"/>
      <c r="G12" s="376"/>
      <c r="H12" s="376"/>
      <c r="I12" s="376"/>
      <c r="J12" s="376"/>
      <c r="K12" s="376"/>
      <c r="L12" s="376"/>
      <c r="M12" s="376"/>
      <c r="N12" s="376"/>
      <c r="O12" s="376"/>
      <c r="P12" s="376"/>
      <c r="Q12" s="379">
        <f t="shared" si="3"/>
        <v>0</v>
      </c>
      <c r="R12" s="376"/>
      <c r="S12" s="376"/>
      <c r="T12" s="376"/>
      <c r="U12" s="376"/>
      <c r="V12" s="376"/>
      <c r="W12" s="376"/>
      <c r="X12" s="376"/>
      <c r="Y12" s="379">
        <f t="shared" si="4"/>
        <v>0</v>
      </c>
      <c r="Z12" s="376"/>
      <c r="AA12" s="378">
        <f>+'A1'!M12+'A2'!Z12+'A3'!Q12+'A3'!Y12+'A3'!Z12</f>
        <v>0</v>
      </c>
      <c r="AB12" s="278"/>
      <c r="AC12" s="52"/>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C12" s="90">
        <f t="shared" si="5"/>
        <v>0</v>
      </c>
      <c r="BD12" s="89">
        <f t="shared" si="6"/>
        <v>0</v>
      </c>
      <c r="BE12" s="90">
        <f>+AA12-'A1'!M12-'A2'!Z12-'A3'!Q12-'A3'!Y12-'A3'!Z12</f>
        <v>0</v>
      </c>
    </row>
    <row r="13" spans="2:57" s="53" customFormat="1" ht="30" customHeight="1">
      <c r="B13" s="318"/>
      <c r="C13" s="457" t="s">
        <v>11</v>
      </c>
      <c r="D13" s="376"/>
      <c r="E13" s="376"/>
      <c r="F13" s="376"/>
      <c r="G13" s="376"/>
      <c r="H13" s="376"/>
      <c r="I13" s="376"/>
      <c r="J13" s="376"/>
      <c r="K13" s="376"/>
      <c r="L13" s="376"/>
      <c r="M13" s="376"/>
      <c r="N13" s="376"/>
      <c r="O13" s="376"/>
      <c r="P13" s="376"/>
      <c r="Q13" s="379">
        <f t="shared" si="3"/>
        <v>0</v>
      </c>
      <c r="R13" s="376"/>
      <c r="S13" s="376"/>
      <c r="T13" s="376"/>
      <c r="U13" s="376"/>
      <c r="V13" s="376"/>
      <c r="W13" s="376"/>
      <c r="X13" s="376"/>
      <c r="Y13" s="379">
        <f t="shared" si="4"/>
        <v>0</v>
      </c>
      <c r="Z13" s="376"/>
      <c r="AA13" s="378">
        <f>+'A1'!M13+'A2'!Z13+'A3'!Q13+'A3'!Y13+'A3'!Z13</f>
        <v>0</v>
      </c>
      <c r="AB13" s="278"/>
      <c r="AC13" s="52"/>
      <c r="AD13" s="89">
        <f t="shared" ref="AD13:BA13" si="7">+D13-SUM(D14:D15)</f>
        <v>0</v>
      </c>
      <c r="AE13" s="89">
        <f t="shared" si="7"/>
        <v>0</v>
      </c>
      <c r="AF13" s="89">
        <f t="shared" si="7"/>
        <v>0</v>
      </c>
      <c r="AG13" s="89">
        <f t="shared" si="7"/>
        <v>0</v>
      </c>
      <c r="AH13" s="89">
        <f t="shared" si="7"/>
        <v>0</v>
      </c>
      <c r="AI13" s="89">
        <f t="shared" si="7"/>
        <v>0</v>
      </c>
      <c r="AJ13" s="89">
        <f t="shared" si="7"/>
        <v>0</v>
      </c>
      <c r="AK13" s="89">
        <f t="shared" si="7"/>
        <v>0</v>
      </c>
      <c r="AL13" s="89">
        <f t="shared" si="7"/>
        <v>0</v>
      </c>
      <c r="AM13" s="89">
        <f t="shared" si="7"/>
        <v>0</v>
      </c>
      <c r="AN13" s="89">
        <f t="shared" si="7"/>
        <v>0</v>
      </c>
      <c r="AO13" s="89">
        <f t="shared" si="7"/>
        <v>0</v>
      </c>
      <c r="AP13" s="89">
        <f t="shared" si="7"/>
        <v>0</v>
      </c>
      <c r="AQ13" s="89">
        <f t="shared" si="7"/>
        <v>0</v>
      </c>
      <c r="AR13" s="89">
        <f t="shared" si="7"/>
        <v>0</v>
      </c>
      <c r="AS13" s="89">
        <f t="shared" si="7"/>
        <v>0</v>
      </c>
      <c r="AT13" s="89">
        <f t="shared" si="7"/>
        <v>0</v>
      </c>
      <c r="AU13" s="89">
        <f t="shared" si="7"/>
        <v>0</v>
      </c>
      <c r="AV13" s="89">
        <f t="shared" si="7"/>
        <v>0</v>
      </c>
      <c r="AW13" s="89">
        <f t="shared" si="7"/>
        <v>0</v>
      </c>
      <c r="AX13" s="89">
        <f t="shared" si="7"/>
        <v>0</v>
      </c>
      <c r="AY13" s="89">
        <f t="shared" si="7"/>
        <v>0</v>
      </c>
      <c r="AZ13" s="89">
        <f t="shared" si="7"/>
        <v>0</v>
      </c>
      <c r="BA13" s="89">
        <f t="shared" si="7"/>
        <v>0</v>
      </c>
      <c r="BC13" s="90">
        <f t="shared" si="5"/>
        <v>0</v>
      </c>
      <c r="BD13" s="89">
        <f t="shared" si="6"/>
        <v>0</v>
      </c>
      <c r="BE13" s="90">
        <f>+AA13-'A1'!M13-'A2'!Z13-'A3'!Q13-'A3'!Y13-'A3'!Z13</f>
        <v>0</v>
      </c>
    </row>
    <row r="14" spans="2:57" s="53" customFormat="1" ht="17.100000000000001" customHeight="1">
      <c r="B14" s="318"/>
      <c r="C14" s="458" t="s">
        <v>52</v>
      </c>
      <c r="D14" s="376"/>
      <c r="E14" s="376"/>
      <c r="F14" s="376"/>
      <c r="G14" s="376"/>
      <c r="H14" s="376"/>
      <c r="I14" s="376"/>
      <c r="J14" s="376"/>
      <c r="K14" s="376"/>
      <c r="L14" s="376"/>
      <c r="M14" s="376"/>
      <c r="N14" s="376"/>
      <c r="O14" s="376"/>
      <c r="P14" s="376"/>
      <c r="Q14" s="379">
        <f t="shared" si="3"/>
        <v>0</v>
      </c>
      <c r="R14" s="376"/>
      <c r="S14" s="376"/>
      <c r="T14" s="376"/>
      <c r="U14" s="376"/>
      <c r="V14" s="376"/>
      <c r="W14" s="376"/>
      <c r="X14" s="376"/>
      <c r="Y14" s="379">
        <f t="shared" si="4"/>
        <v>0</v>
      </c>
      <c r="Z14" s="376"/>
      <c r="AA14" s="378">
        <f>+'A1'!M14+'A2'!Z14+'A3'!Q14+'A3'!Y14+'A3'!Z14</f>
        <v>0</v>
      </c>
      <c r="AB14" s="278"/>
      <c r="AC14" s="52"/>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C14" s="90">
        <f t="shared" si="5"/>
        <v>0</v>
      </c>
      <c r="BD14" s="89">
        <f t="shared" si="6"/>
        <v>0</v>
      </c>
      <c r="BE14" s="90">
        <f>+AA14-'A1'!M14-'A2'!Z14-'A3'!Q14-'A3'!Y14-'A3'!Z14</f>
        <v>0</v>
      </c>
    </row>
    <row r="15" spans="2:57" s="53" customFormat="1" ht="17.100000000000001" customHeight="1">
      <c r="B15" s="318"/>
      <c r="C15" s="458" t="s">
        <v>53</v>
      </c>
      <c r="D15" s="376"/>
      <c r="E15" s="376"/>
      <c r="F15" s="376"/>
      <c r="G15" s="376"/>
      <c r="H15" s="376"/>
      <c r="I15" s="376"/>
      <c r="J15" s="376"/>
      <c r="K15" s="376"/>
      <c r="L15" s="376"/>
      <c r="M15" s="376"/>
      <c r="N15" s="376"/>
      <c r="O15" s="376"/>
      <c r="P15" s="376"/>
      <c r="Q15" s="379">
        <f t="shared" si="3"/>
        <v>0</v>
      </c>
      <c r="R15" s="376"/>
      <c r="S15" s="376"/>
      <c r="T15" s="376"/>
      <c r="U15" s="376"/>
      <c r="V15" s="376"/>
      <c r="W15" s="376"/>
      <c r="X15" s="376"/>
      <c r="Y15" s="379">
        <f t="shared" si="4"/>
        <v>0</v>
      </c>
      <c r="Z15" s="376"/>
      <c r="AA15" s="378">
        <f>+'A1'!M15+'A2'!Z15+'A3'!Q15+'A3'!Y15+'A3'!Z15</f>
        <v>0</v>
      </c>
      <c r="AB15" s="278"/>
      <c r="AC15" s="52"/>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C15" s="90">
        <f t="shared" si="5"/>
        <v>0</v>
      </c>
      <c r="BD15" s="89">
        <f t="shared" si="6"/>
        <v>0</v>
      </c>
      <c r="BE15" s="90">
        <f>+AA15-'A1'!M15-'A2'!Z15-'A3'!Q15-'A3'!Y15-'A3'!Z15</f>
        <v>0</v>
      </c>
    </row>
    <row r="16" spans="2:57" s="57" customFormat="1" ht="30" customHeight="1">
      <c r="B16" s="320"/>
      <c r="C16" s="459" t="s">
        <v>88</v>
      </c>
      <c r="D16" s="380"/>
      <c r="E16" s="380"/>
      <c r="F16" s="380"/>
      <c r="G16" s="380"/>
      <c r="H16" s="380"/>
      <c r="I16" s="380"/>
      <c r="J16" s="380"/>
      <c r="K16" s="380"/>
      <c r="L16" s="380"/>
      <c r="M16" s="380"/>
      <c r="N16" s="380"/>
      <c r="O16" s="380"/>
      <c r="P16" s="380"/>
      <c r="Q16" s="381">
        <f t="shared" si="3"/>
        <v>0</v>
      </c>
      <c r="R16" s="380"/>
      <c r="S16" s="380"/>
      <c r="T16" s="380"/>
      <c r="U16" s="380"/>
      <c r="V16" s="380"/>
      <c r="W16" s="380"/>
      <c r="X16" s="380"/>
      <c r="Y16" s="381">
        <f t="shared" si="4"/>
        <v>0</v>
      </c>
      <c r="Z16" s="380"/>
      <c r="AA16" s="378">
        <f>+'A1'!M16+'A2'!Z16+'A3'!Q16+'A3'!Y16+'A3'!Z16</f>
        <v>0</v>
      </c>
      <c r="AB16" s="279"/>
      <c r="AC16" s="56"/>
      <c r="AD16" s="223">
        <f>+D13-SUM(D16:D21)</f>
        <v>0</v>
      </c>
      <c r="AE16" s="223">
        <f t="shared" ref="AE16:BA16" si="8">+E13-SUM(E16:E21)</f>
        <v>0</v>
      </c>
      <c r="AF16" s="223">
        <f t="shared" si="8"/>
        <v>0</v>
      </c>
      <c r="AG16" s="223">
        <f t="shared" si="8"/>
        <v>0</v>
      </c>
      <c r="AH16" s="223">
        <f t="shared" si="8"/>
        <v>0</v>
      </c>
      <c r="AI16" s="223">
        <f t="shared" si="8"/>
        <v>0</v>
      </c>
      <c r="AJ16" s="223">
        <f t="shared" si="8"/>
        <v>0</v>
      </c>
      <c r="AK16" s="223">
        <f t="shared" si="8"/>
        <v>0</v>
      </c>
      <c r="AL16" s="223">
        <f t="shared" si="8"/>
        <v>0</v>
      </c>
      <c r="AM16" s="223">
        <f t="shared" si="8"/>
        <v>0</v>
      </c>
      <c r="AN16" s="223">
        <f t="shared" si="8"/>
        <v>0</v>
      </c>
      <c r="AO16" s="223">
        <f t="shared" si="8"/>
        <v>0</v>
      </c>
      <c r="AP16" s="223">
        <f t="shared" si="8"/>
        <v>0</v>
      </c>
      <c r="AQ16" s="223">
        <f t="shared" si="8"/>
        <v>0</v>
      </c>
      <c r="AR16" s="223">
        <f t="shared" si="8"/>
        <v>0</v>
      </c>
      <c r="AS16" s="223">
        <f t="shared" si="8"/>
        <v>0</v>
      </c>
      <c r="AT16" s="223">
        <f t="shared" si="8"/>
        <v>0</v>
      </c>
      <c r="AU16" s="223">
        <f t="shared" si="8"/>
        <v>0</v>
      </c>
      <c r="AV16" s="223">
        <f t="shared" si="8"/>
        <v>0</v>
      </c>
      <c r="AW16" s="223">
        <f t="shared" si="8"/>
        <v>0</v>
      </c>
      <c r="AX16" s="223">
        <f t="shared" si="8"/>
        <v>0</v>
      </c>
      <c r="AY16" s="223">
        <f t="shared" si="8"/>
        <v>0</v>
      </c>
      <c r="AZ16" s="223">
        <f t="shared" si="8"/>
        <v>0</v>
      </c>
      <c r="BA16" s="223">
        <f t="shared" si="8"/>
        <v>0</v>
      </c>
      <c r="BC16" s="92">
        <f t="shared" si="5"/>
        <v>0</v>
      </c>
      <c r="BD16" s="223">
        <f t="shared" si="6"/>
        <v>0</v>
      </c>
      <c r="BE16" s="92">
        <f>+AA16-'A1'!M16-'A2'!Z16-'A3'!Q16-'A3'!Y16-'A3'!Z16</f>
        <v>0</v>
      </c>
    </row>
    <row r="17" spans="2:57" s="53" customFormat="1" ht="17.100000000000001" customHeight="1">
      <c r="B17" s="319"/>
      <c r="C17" s="458" t="s">
        <v>64</v>
      </c>
      <c r="D17" s="376"/>
      <c r="E17" s="376"/>
      <c r="F17" s="376"/>
      <c r="G17" s="376"/>
      <c r="H17" s="376"/>
      <c r="I17" s="376"/>
      <c r="J17" s="376"/>
      <c r="K17" s="376"/>
      <c r="L17" s="376"/>
      <c r="M17" s="376"/>
      <c r="N17" s="376"/>
      <c r="O17" s="376"/>
      <c r="P17" s="376"/>
      <c r="Q17" s="379">
        <f t="shared" si="3"/>
        <v>0</v>
      </c>
      <c r="R17" s="376"/>
      <c r="S17" s="376"/>
      <c r="T17" s="376"/>
      <c r="U17" s="376"/>
      <c r="V17" s="376"/>
      <c r="W17" s="376"/>
      <c r="X17" s="376"/>
      <c r="Y17" s="379">
        <f t="shared" si="4"/>
        <v>0</v>
      </c>
      <c r="Z17" s="376"/>
      <c r="AA17" s="377">
        <f>+'A1'!M17+'A2'!Z17+'A3'!Q17+'A3'!Y17+'A3'!Z17</f>
        <v>0</v>
      </c>
      <c r="AB17" s="278"/>
      <c r="AC17" s="52"/>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C17" s="90">
        <f t="shared" si="5"/>
        <v>0</v>
      </c>
      <c r="BD17" s="89">
        <f t="shared" si="6"/>
        <v>0</v>
      </c>
      <c r="BE17" s="90">
        <f>+AA17-'A1'!M17-'A2'!Z17-'A3'!Q17-'A3'!Y17-'A3'!Z17</f>
        <v>0</v>
      </c>
    </row>
    <row r="18" spans="2:57" s="53" customFormat="1" ht="17.100000000000001" customHeight="1">
      <c r="B18" s="319"/>
      <c r="C18" s="458" t="s">
        <v>157</v>
      </c>
      <c r="D18" s="376"/>
      <c r="E18" s="376"/>
      <c r="F18" s="376"/>
      <c r="G18" s="376"/>
      <c r="H18" s="376"/>
      <c r="I18" s="376"/>
      <c r="J18" s="376"/>
      <c r="K18" s="376"/>
      <c r="L18" s="376"/>
      <c r="M18" s="376"/>
      <c r="N18" s="376"/>
      <c r="O18" s="376"/>
      <c r="P18" s="376"/>
      <c r="Q18" s="379">
        <f t="shared" si="3"/>
        <v>0</v>
      </c>
      <c r="R18" s="376"/>
      <c r="S18" s="376"/>
      <c r="T18" s="376"/>
      <c r="U18" s="376"/>
      <c r="V18" s="376"/>
      <c r="W18" s="376"/>
      <c r="X18" s="376"/>
      <c r="Y18" s="379">
        <f t="shared" si="4"/>
        <v>0</v>
      </c>
      <c r="Z18" s="376"/>
      <c r="AA18" s="377">
        <f>+'A1'!M18+'A2'!Z18+'A3'!Q18+'A3'!Y18+'A3'!Z18</f>
        <v>0</v>
      </c>
      <c r="AB18" s="278"/>
      <c r="AC18" s="52"/>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C18" s="90">
        <f t="shared" si="5"/>
        <v>0</v>
      </c>
      <c r="BD18" s="89">
        <f t="shared" si="6"/>
        <v>0</v>
      </c>
      <c r="BE18" s="90">
        <f>+AA18-'A1'!M18-'A2'!Z18-'A3'!Q18-'A3'!Y18-'A3'!Z18</f>
        <v>0</v>
      </c>
    </row>
    <row r="19" spans="2:57" s="53" customFormat="1" ht="17.100000000000001" customHeight="1">
      <c r="B19" s="319"/>
      <c r="C19" s="458" t="s">
        <v>89</v>
      </c>
      <c r="D19" s="376"/>
      <c r="E19" s="376"/>
      <c r="F19" s="376"/>
      <c r="G19" s="376"/>
      <c r="H19" s="376"/>
      <c r="I19" s="376"/>
      <c r="J19" s="376"/>
      <c r="K19" s="376"/>
      <c r="L19" s="376"/>
      <c r="M19" s="376"/>
      <c r="N19" s="376"/>
      <c r="O19" s="376"/>
      <c r="P19" s="376"/>
      <c r="Q19" s="379">
        <f t="shared" si="3"/>
        <v>0</v>
      </c>
      <c r="R19" s="376"/>
      <c r="S19" s="376"/>
      <c r="T19" s="376"/>
      <c r="U19" s="376"/>
      <c r="V19" s="376"/>
      <c r="W19" s="376"/>
      <c r="X19" s="376"/>
      <c r="Y19" s="379">
        <f t="shared" si="4"/>
        <v>0</v>
      </c>
      <c r="Z19" s="376"/>
      <c r="AA19" s="377">
        <f>+'A1'!M19+'A2'!Z19+'A3'!Q19+'A3'!Y19+'A3'!Z19</f>
        <v>0</v>
      </c>
      <c r="AB19" s="278"/>
      <c r="AC19" s="52"/>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C19" s="90">
        <f t="shared" si="5"/>
        <v>0</v>
      </c>
      <c r="BD19" s="89">
        <f t="shared" si="6"/>
        <v>0</v>
      </c>
      <c r="BE19" s="90">
        <f>+AA19-'A1'!M19-'A2'!Z19-'A3'!Q19-'A3'!Y19-'A3'!Z19</f>
        <v>0</v>
      </c>
    </row>
    <row r="20" spans="2:57" s="53" customFormat="1" ht="17.100000000000001" customHeight="1">
      <c r="B20" s="319"/>
      <c r="C20" s="460" t="s">
        <v>45</v>
      </c>
      <c r="D20" s="376"/>
      <c r="E20" s="376"/>
      <c r="F20" s="376"/>
      <c r="G20" s="376"/>
      <c r="H20" s="376"/>
      <c r="I20" s="376"/>
      <c r="J20" s="376"/>
      <c r="K20" s="376"/>
      <c r="L20" s="376"/>
      <c r="M20" s="376"/>
      <c r="N20" s="376"/>
      <c r="O20" s="376"/>
      <c r="P20" s="376"/>
      <c r="Q20" s="379">
        <f t="shared" si="3"/>
        <v>0</v>
      </c>
      <c r="R20" s="376"/>
      <c r="S20" s="376"/>
      <c r="T20" s="376"/>
      <c r="U20" s="376"/>
      <c r="V20" s="376"/>
      <c r="W20" s="376"/>
      <c r="X20" s="376"/>
      <c r="Y20" s="379">
        <f t="shared" si="4"/>
        <v>0</v>
      </c>
      <c r="Z20" s="376"/>
      <c r="AA20" s="377">
        <f>+'A1'!M20+'A2'!Z20+'A3'!Q20+'A3'!Y20+'A3'!Z20</f>
        <v>0</v>
      </c>
      <c r="AB20" s="278"/>
      <c r="AC20" s="52"/>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C20" s="90">
        <f t="shared" si="5"/>
        <v>0</v>
      </c>
      <c r="BD20" s="89">
        <f t="shared" si="6"/>
        <v>0</v>
      </c>
      <c r="BE20" s="90">
        <f>+AA20-'A1'!M20-'A2'!Z20-'A3'!Q20-'A3'!Y20-'A3'!Z20</f>
        <v>0</v>
      </c>
    </row>
    <row r="21" spans="2:57" s="53" customFormat="1" ht="17.100000000000001" customHeight="1">
      <c r="B21" s="319"/>
      <c r="C21" s="460" t="s">
        <v>124</v>
      </c>
      <c r="D21" s="376"/>
      <c r="E21" s="376"/>
      <c r="F21" s="376"/>
      <c r="G21" s="376"/>
      <c r="H21" s="376"/>
      <c r="I21" s="376"/>
      <c r="J21" s="376"/>
      <c r="K21" s="376"/>
      <c r="L21" s="376"/>
      <c r="M21" s="376"/>
      <c r="N21" s="376"/>
      <c r="O21" s="376"/>
      <c r="P21" s="376"/>
      <c r="Q21" s="379">
        <f t="shared" si="3"/>
        <v>0</v>
      </c>
      <c r="R21" s="376"/>
      <c r="S21" s="376"/>
      <c r="T21" s="376"/>
      <c r="U21" s="376"/>
      <c r="V21" s="376"/>
      <c r="W21" s="376"/>
      <c r="X21" s="376"/>
      <c r="Y21" s="379">
        <f t="shared" si="4"/>
        <v>0</v>
      </c>
      <c r="Z21" s="376"/>
      <c r="AA21" s="377">
        <f>+'A1'!M21+'A2'!Z21+'A3'!Q21+'A3'!Y21+'A3'!Z21</f>
        <v>0</v>
      </c>
      <c r="AB21" s="278"/>
      <c r="AC21" s="52"/>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C21" s="90">
        <f>+Q21-SUM(D21:P21)</f>
        <v>0</v>
      </c>
      <c r="BD21" s="89">
        <f>+Y21-SUM(R21:X21)</f>
        <v>0</v>
      </c>
      <c r="BE21" s="90">
        <f>+AA21-'A1'!M21-'A2'!Z21-'A3'!Q21-'A3'!Y21-'A3'!Z21</f>
        <v>0</v>
      </c>
    </row>
    <row r="22" spans="2:57" s="57" customFormat="1" ht="24.9" customHeight="1">
      <c r="B22" s="320"/>
      <c r="C22" s="461" t="s">
        <v>12</v>
      </c>
      <c r="D22" s="380"/>
      <c r="E22" s="380"/>
      <c r="F22" s="380"/>
      <c r="G22" s="380"/>
      <c r="H22" s="380"/>
      <c r="I22" s="380"/>
      <c r="J22" s="380"/>
      <c r="K22" s="380"/>
      <c r="L22" s="380"/>
      <c r="M22" s="380"/>
      <c r="N22" s="380"/>
      <c r="O22" s="380"/>
      <c r="P22" s="380"/>
      <c r="Q22" s="381">
        <f t="shared" si="3"/>
        <v>0</v>
      </c>
      <c r="R22" s="380"/>
      <c r="S22" s="380"/>
      <c r="T22" s="380"/>
      <c r="U22" s="380"/>
      <c r="V22" s="380"/>
      <c r="W22" s="380"/>
      <c r="X22" s="380"/>
      <c r="Y22" s="381">
        <f t="shared" si="4"/>
        <v>0</v>
      </c>
      <c r="Z22" s="380"/>
      <c r="AA22" s="378">
        <f>+'A1'!M22+'A2'!Z22+'A3'!Q22+'A3'!Y22+'A3'!Z22</f>
        <v>0</v>
      </c>
      <c r="AB22" s="279"/>
      <c r="AC22" s="56"/>
      <c r="AD22" s="223">
        <f t="shared" ref="AD22:BA22" si="9">+D22-SUM(D23:D24)</f>
        <v>0</v>
      </c>
      <c r="AE22" s="223">
        <f t="shared" si="9"/>
        <v>0</v>
      </c>
      <c r="AF22" s="223">
        <f t="shared" si="9"/>
        <v>0</v>
      </c>
      <c r="AG22" s="223">
        <f t="shared" si="9"/>
        <v>0</v>
      </c>
      <c r="AH22" s="223">
        <f t="shared" si="9"/>
        <v>0</v>
      </c>
      <c r="AI22" s="223">
        <f t="shared" si="9"/>
        <v>0</v>
      </c>
      <c r="AJ22" s="223">
        <f t="shared" si="9"/>
        <v>0</v>
      </c>
      <c r="AK22" s="223">
        <f t="shared" si="9"/>
        <v>0</v>
      </c>
      <c r="AL22" s="223">
        <f t="shared" si="9"/>
        <v>0</v>
      </c>
      <c r="AM22" s="223">
        <f t="shared" si="9"/>
        <v>0</v>
      </c>
      <c r="AN22" s="223">
        <f t="shared" si="9"/>
        <v>0</v>
      </c>
      <c r="AO22" s="223">
        <f t="shared" si="9"/>
        <v>0</v>
      </c>
      <c r="AP22" s="223">
        <f t="shared" si="9"/>
        <v>0</v>
      </c>
      <c r="AQ22" s="223">
        <f t="shared" si="9"/>
        <v>0</v>
      </c>
      <c r="AR22" s="223">
        <f t="shared" si="9"/>
        <v>0</v>
      </c>
      <c r="AS22" s="223">
        <f t="shared" si="9"/>
        <v>0</v>
      </c>
      <c r="AT22" s="223">
        <f t="shared" si="9"/>
        <v>0</v>
      </c>
      <c r="AU22" s="223">
        <f t="shared" si="9"/>
        <v>0</v>
      </c>
      <c r="AV22" s="223">
        <f t="shared" si="9"/>
        <v>0</v>
      </c>
      <c r="AW22" s="223">
        <f t="shared" si="9"/>
        <v>0</v>
      </c>
      <c r="AX22" s="223">
        <f t="shared" si="9"/>
        <v>0</v>
      </c>
      <c r="AY22" s="223">
        <f t="shared" si="9"/>
        <v>0</v>
      </c>
      <c r="AZ22" s="223">
        <f t="shared" si="9"/>
        <v>0</v>
      </c>
      <c r="BA22" s="223">
        <f t="shared" si="9"/>
        <v>0</v>
      </c>
      <c r="BC22" s="92">
        <f t="shared" si="5"/>
        <v>0</v>
      </c>
      <c r="BD22" s="223">
        <f t="shared" si="6"/>
        <v>0</v>
      </c>
      <c r="BE22" s="92">
        <f>+AA22-'A1'!M22-'A2'!Z22-'A3'!Q22-'A3'!Y22-'A3'!Z22</f>
        <v>0</v>
      </c>
    </row>
    <row r="23" spans="2:57" s="102" customFormat="1" ht="17.100000000000001" customHeight="1">
      <c r="B23" s="253"/>
      <c r="C23" s="458" t="s">
        <v>52</v>
      </c>
      <c r="D23" s="379"/>
      <c r="E23" s="379"/>
      <c r="F23" s="379"/>
      <c r="G23" s="379"/>
      <c r="H23" s="379"/>
      <c r="I23" s="379"/>
      <c r="J23" s="379"/>
      <c r="K23" s="379"/>
      <c r="L23" s="379"/>
      <c r="M23" s="379"/>
      <c r="N23" s="379"/>
      <c r="O23" s="379"/>
      <c r="P23" s="379"/>
      <c r="Q23" s="379">
        <f t="shared" si="3"/>
        <v>0</v>
      </c>
      <c r="R23" s="379"/>
      <c r="S23" s="379"/>
      <c r="T23" s="379"/>
      <c r="U23" s="379"/>
      <c r="V23" s="379"/>
      <c r="W23" s="379"/>
      <c r="X23" s="379"/>
      <c r="Y23" s="379">
        <f t="shared" si="4"/>
        <v>0</v>
      </c>
      <c r="Z23" s="379"/>
      <c r="AA23" s="378">
        <f>+'A1'!M23+'A2'!Z23+'A3'!Q23+'A3'!Y23+'A3'!Z23</f>
        <v>0</v>
      </c>
      <c r="AB23" s="281"/>
      <c r="AC23" s="101"/>
      <c r="AD23" s="224"/>
      <c r="AE23" s="224"/>
      <c r="AF23" s="224"/>
      <c r="AG23" s="224"/>
      <c r="AH23" s="224"/>
      <c r="AI23" s="224"/>
      <c r="AJ23" s="224"/>
      <c r="AK23" s="224"/>
      <c r="AL23" s="224"/>
      <c r="AM23" s="224"/>
      <c r="AN23" s="224"/>
      <c r="AO23" s="224"/>
      <c r="AP23" s="224"/>
      <c r="AQ23" s="224"/>
      <c r="AR23" s="224"/>
      <c r="AS23" s="224"/>
      <c r="AT23" s="224"/>
      <c r="AU23" s="224"/>
      <c r="AV23" s="224"/>
      <c r="AW23" s="224"/>
      <c r="AX23" s="224"/>
      <c r="AY23" s="224"/>
      <c r="AZ23" s="224"/>
      <c r="BA23" s="224"/>
      <c r="BC23" s="90">
        <f t="shared" si="5"/>
        <v>0</v>
      </c>
      <c r="BD23" s="89">
        <f t="shared" si="6"/>
        <v>0</v>
      </c>
      <c r="BE23" s="90">
        <f>+AA23-'A1'!M23-'A2'!Z23-'A3'!Q23-'A3'!Y23-'A3'!Z23</f>
        <v>0</v>
      </c>
    </row>
    <row r="24" spans="2:57" s="53" customFormat="1" ht="17.100000000000001" customHeight="1">
      <c r="B24" s="319"/>
      <c r="C24" s="458" t="s">
        <v>53</v>
      </c>
      <c r="D24" s="376"/>
      <c r="E24" s="376"/>
      <c r="F24" s="376"/>
      <c r="G24" s="376"/>
      <c r="H24" s="376"/>
      <c r="I24" s="376"/>
      <c r="J24" s="376"/>
      <c r="K24" s="376"/>
      <c r="L24" s="376"/>
      <c r="M24" s="376"/>
      <c r="N24" s="376"/>
      <c r="O24" s="376"/>
      <c r="P24" s="376"/>
      <c r="Q24" s="379">
        <f t="shared" si="3"/>
        <v>0</v>
      </c>
      <c r="R24" s="376"/>
      <c r="S24" s="376"/>
      <c r="T24" s="376"/>
      <c r="U24" s="376"/>
      <c r="V24" s="376"/>
      <c r="W24" s="376"/>
      <c r="X24" s="376"/>
      <c r="Y24" s="379">
        <f t="shared" si="4"/>
        <v>0</v>
      </c>
      <c r="Z24" s="376"/>
      <c r="AA24" s="378">
        <f>+'A1'!M24+'A2'!Z24+'A3'!Q24+'A3'!Y24+'A3'!Z24</f>
        <v>0</v>
      </c>
      <c r="AB24" s="278"/>
      <c r="AC24" s="52"/>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C24" s="90">
        <f t="shared" si="5"/>
        <v>0</v>
      </c>
      <c r="BD24" s="89">
        <f t="shared" si="6"/>
        <v>0</v>
      </c>
      <c r="BE24" s="90">
        <f>+AA24-'A1'!M24-'A2'!Z24-'A3'!Q24-'A3'!Y24-'A3'!Z24</f>
        <v>0</v>
      </c>
    </row>
    <row r="25" spans="2:57" s="57" customFormat="1" ht="30" customHeight="1">
      <c r="B25" s="322"/>
      <c r="C25" s="461" t="s">
        <v>46</v>
      </c>
      <c r="D25" s="381"/>
      <c r="E25" s="381">
        <f t="shared" ref="D25:J25" si="10">+SUM(E22,E13,E10)</f>
        <v>0</v>
      </c>
      <c r="F25" s="381">
        <f t="shared" si="10"/>
        <v>0</v>
      </c>
      <c r="G25" s="381">
        <f t="shared" si="10"/>
        <v>0</v>
      </c>
      <c r="H25" s="381">
        <f t="shared" si="10"/>
        <v>0</v>
      </c>
      <c r="I25" s="381">
        <f t="shared" si="10"/>
        <v>0</v>
      </c>
      <c r="J25" s="381">
        <f t="shared" si="10"/>
        <v>0</v>
      </c>
      <c r="K25" s="381">
        <f t="shared" ref="K25:Z25" si="11">+SUM(K22,K13,K10)</f>
        <v>0</v>
      </c>
      <c r="L25" s="381">
        <f t="shared" si="11"/>
        <v>0</v>
      </c>
      <c r="M25" s="381">
        <f t="shared" si="11"/>
        <v>0</v>
      </c>
      <c r="N25" s="381">
        <f t="shared" si="11"/>
        <v>0</v>
      </c>
      <c r="O25" s="381">
        <f t="shared" si="11"/>
        <v>0</v>
      </c>
      <c r="P25" s="381">
        <f t="shared" si="11"/>
        <v>0</v>
      </c>
      <c r="Q25" s="381">
        <f t="shared" si="3"/>
        <v>0</v>
      </c>
      <c r="R25" s="381">
        <f t="shared" si="11"/>
        <v>0</v>
      </c>
      <c r="S25" s="381">
        <f t="shared" si="11"/>
        <v>0</v>
      </c>
      <c r="T25" s="381">
        <f t="shared" si="11"/>
        <v>0</v>
      </c>
      <c r="U25" s="381">
        <f t="shared" si="11"/>
        <v>0</v>
      </c>
      <c r="V25" s="381">
        <f>+SUM(V22,V13,V10)</f>
        <v>0</v>
      </c>
      <c r="W25" s="381">
        <f t="shared" si="11"/>
        <v>0</v>
      </c>
      <c r="X25" s="381">
        <f t="shared" si="11"/>
        <v>0</v>
      </c>
      <c r="Y25" s="381">
        <f t="shared" si="4"/>
        <v>0</v>
      </c>
      <c r="Z25" s="381">
        <f t="shared" si="11"/>
        <v>0</v>
      </c>
      <c r="AA25" s="378">
        <f>+'A1'!M25+'A2'!Z25+'A3'!Q25+'A3'!Y25+'A3'!Z25</f>
        <v>0</v>
      </c>
      <c r="AB25" s="277"/>
      <c r="AC25" s="56"/>
      <c r="AD25" s="223">
        <f t="shared" ref="AD25:BA25" si="12">+D25-D10-D13-D22</f>
        <v>0</v>
      </c>
      <c r="AE25" s="223">
        <f t="shared" si="12"/>
        <v>0</v>
      </c>
      <c r="AF25" s="223">
        <f t="shared" si="12"/>
        <v>0</v>
      </c>
      <c r="AG25" s="223">
        <f t="shared" si="12"/>
        <v>0</v>
      </c>
      <c r="AH25" s="223">
        <f t="shared" si="12"/>
        <v>0</v>
      </c>
      <c r="AI25" s="223">
        <f t="shared" si="12"/>
        <v>0</v>
      </c>
      <c r="AJ25" s="223">
        <f t="shared" si="12"/>
        <v>0</v>
      </c>
      <c r="AK25" s="223">
        <f t="shared" si="12"/>
        <v>0</v>
      </c>
      <c r="AL25" s="223">
        <f t="shared" si="12"/>
        <v>0</v>
      </c>
      <c r="AM25" s="223">
        <f t="shared" si="12"/>
        <v>0</v>
      </c>
      <c r="AN25" s="223">
        <f t="shared" si="12"/>
        <v>0</v>
      </c>
      <c r="AO25" s="223">
        <f t="shared" si="12"/>
        <v>0</v>
      </c>
      <c r="AP25" s="223">
        <f t="shared" si="12"/>
        <v>0</v>
      </c>
      <c r="AQ25" s="223">
        <f t="shared" si="12"/>
        <v>0</v>
      </c>
      <c r="AR25" s="223">
        <f t="shared" si="12"/>
        <v>0</v>
      </c>
      <c r="AS25" s="223">
        <f t="shared" si="12"/>
        <v>0</v>
      </c>
      <c r="AT25" s="223">
        <f t="shared" si="12"/>
        <v>0</v>
      </c>
      <c r="AU25" s="223">
        <f t="shared" si="12"/>
        <v>0</v>
      </c>
      <c r="AV25" s="223">
        <f t="shared" si="12"/>
        <v>0</v>
      </c>
      <c r="AW25" s="223">
        <f t="shared" si="12"/>
        <v>0</v>
      </c>
      <c r="AX25" s="223">
        <f t="shared" si="12"/>
        <v>0</v>
      </c>
      <c r="AY25" s="223">
        <f t="shared" si="12"/>
        <v>0</v>
      </c>
      <c r="AZ25" s="223">
        <f t="shared" si="12"/>
        <v>0</v>
      </c>
      <c r="BA25" s="223">
        <f t="shared" si="12"/>
        <v>0</v>
      </c>
      <c r="BC25" s="92">
        <f t="shared" si="5"/>
        <v>0</v>
      </c>
      <c r="BD25" s="223">
        <f t="shared" si="6"/>
        <v>0</v>
      </c>
      <c r="BE25" s="92">
        <f>+AA25-'A1'!M25-'A2'!Z25-'A3'!Q25-'A3'!Y25-'A3'!Z25</f>
        <v>0</v>
      </c>
    </row>
    <row r="26" spans="2:57" s="102" customFormat="1" ht="17.100000000000001" customHeight="1">
      <c r="B26" s="253"/>
      <c r="C26" s="462" t="s">
        <v>196</v>
      </c>
      <c r="D26" s="261"/>
      <c r="E26" s="261"/>
      <c r="F26" s="261"/>
      <c r="G26" s="261"/>
      <c r="H26" s="261"/>
      <c r="I26" s="261"/>
      <c r="J26" s="261"/>
      <c r="K26" s="261"/>
      <c r="L26" s="261"/>
      <c r="M26" s="261"/>
      <c r="N26" s="261"/>
      <c r="O26" s="261"/>
      <c r="P26" s="261"/>
      <c r="Q26" s="261">
        <f t="shared" si="3"/>
        <v>0</v>
      </c>
      <c r="R26" s="261"/>
      <c r="S26" s="261"/>
      <c r="T26" s="261"/>
      <c r="U26" s="261"/>
      <c r="V26" s="261"/>
      <c r="W26" s="261"/>
      <c r="X26" s="261"/>
      <c r="Y26" s="261">
        <f t="shared" si="4"/>
        <v>0</v>
      </c>
      <c r="Z26" s="261"/>
      <c r="AA26" s="262">
        <f>+'A1'!M26+'A2'!Z26+'A3'!Q26+'A3'!Y26+'A3'!Z26</f>
        <v>0</v>
      </c>
      <c r="AB26" s="280"/>
      <c r="AC26" s="101"/>
      <c r="AD26" s="223">
        <f>+IF((D26+D27&gt;D25),111,0)</f>
        <v>0</v>
      </c>
      <c r="AE26" s="223">
        <f t="shared" ref="AE26:BA26" si="13">+IF((E26+E27&gt;E25),111,0)</f>
        <v>0</v>
      </c>
      <c r="AF26" s="223">
        <f t="shared" si="13"/>
        <v>0</v>
      </c>
      <c r="AG26" s="223">
        <f t="shared" si="13"/>
        <v>0</v>
      </c>
      <c r="AH26" s="223">
        <f t="shared" si="13"/>
        <v>0</v>
      </c>
      <c r="AI26" s="223">
        <f t="shared" si="13"/>
        <v>0</v>
      </c>
      <c r="AJ26" s="223">
        <f t="shared" si="13"/>
        <v>0</v>
      </c>
      <c r="AK26" s="223">
        <f t="shared" si="13"/>
        <v>0</v>
      </c>
      <c r="AL26" s="223">
        <f t="shared" si="13"/>
        <v>0</v>
      </c>
      <c r="AM26" s="223">
        <f t="shared" si="13"/>
        <v>0</v>
      </c>
      <c r="AN26" s="223">
        <f t="shared" si="13"/>
        <v>0</v>
      </c>
      <c r="AO26" s="223">
        <f t="shared" si="13"/>
        <v>0</v>
      </c>
      <c r="AP26" s="223">
        <f t="shared" si="13"/>
        <v>0</v>
      </c>
      <c r="AQ26" s="223">
        <f t="shared" si="13"/>
        <v>0</v>
      </c>
      <c r="AR26" s="223">
        <f t="shared" si="13"/>
        <v>0</v>
      </c>
      <c r="AS26" s="223">
        <f t="shared" si="13"/>
        <v>0</v>
      </c>
      <c r="AT26" s="223">
        <f t="shared" si="13"/>
        <v>0</v>
      </c>
      <c r="AU26" s="223">
        <f t="shared" si="13"/>
        <v>0</v>
      </c>
      <c r="AV26" s="223">
        <f t="shared" si="13"/>
        <v>0</v>
      </c>
      <c r="AW26" s="223">
        <f t="shared" si="13"/>
        <v>0</v>
      </c>
      <c r="AX26" s="223">
        <f t="shared" si="13"/>
        <v>0</v>
      </c>
      <c r="AY26" s="223">
        <f t="shared" si="13"/>
        <v>0</v>
      </c>
      <c r="AZ26" s="223">
        <f t="shared" si="13"/>
        <v>0</v>
      </c>
      <c r="BA26" s="223">
        <f t="shared" si="13"/>
        <v>0</v>
      </c>
      <c r="BB26" s="57"/>
      <c r="BC26" s="92">
        <f t="shared" si="5"/>
        <v>0</v>
      </c>
      <c r="BD26" s="223">
        <f t="shared" si="6"/>
        <v>0</v>
      </c>
      <c r="BE26" s="92">
        <f>+AA26-'A1'!M26-'A2'!Z26-'A3'!Q26-'A3'!Y26-'A3'!Z26</f>
        <v>0</v>
      </c>
    </row>
    <row r="27" spans="2:57" s="102" customFormat="1" ht="16.5" customHeight="1">
      <c r="B27" s="253"/>
      <c r="C27" s="462" t="s">
        <v>197</v>
      </c>
      <c r="D27" s="261"/>
      <c r="E27" s="261"/>
      <c r="F27" s="261"/>
      <c r="G27" s="261"/>
      <c r="H27" s="261"/>
      <c r="I27" s="261"/>
      <c r="J27" s="261"/>
      <c r="K27" s="261"/>
      <c r="L27" s="261"/>
      <c r="M27" s="261"/>
      <c r="N27" s="261"/>
      <c r="O27" s="261"/>
      <c r="P27" s="261"/>
      <c r="Q27" s="261">
        <f t="shared" si="3"/>
        <v>0</v>
      </c>
      <c r="R27" s="261"/>
      <c r="S27" s="261"/>
      <c r="T27" s="261"/>
      <c r="U27" s="261"/>
      <c r="V27" s="261"/>
      <c r="W27" s="261"/>
      <c r="X27" s="261"/>
      <c r="Y27" s="261">
        <f t="shared" si="4"/>
        <v>0</v>
      </c>
      <c r="Z27" s="261"/>
      <c r="AA27" s="262">
        <f>+'A1'!M27+'A2'!Z27+'A3'!Q27+'A3'!Y27+'A3'!Z27</f>
        <v>0</v>
      </c>
      <c r="AB27" s="280"/>
      <c r="AC27" s="101"/>
      <c r="AD27" s="223"/>
      <c r="AE27" s="223"/>
      <c r="AF27" s="223"/>
      <c r="AG27" s="223"/>
      <c r="AH27" s="223"/>
      <c r="AI27" s="223"/>
      <c r="AJ27" s="223"/>
      <c r="AK27" s="223"/>
      <c r="AL27" s="223"/>
      <c r="AM27" s="223"/>
      <c r="AN27" s="223"/>
      <c r="AO27" s="223"/>
      <c r="AP27" s="223"/>
      <c r="AQ27" s="223"/>
      <c r="AR27" s="223"/>
      <c r="AS27" s="223"/>
      <c r="AT27" s="223"/>
      <c r="AU27" s="223"/>
      <c r="AV27" s="223"/>
      <c r="AW27" s="223"/>
      <c r="AX27" s="223"/>
      <c r="AY27" s="223"/>
      <c r="AZ27" s="223"/>
      <c r="BA27" s="223"/>
      <c r="BB27" s="57"/>
      <c r="BC27" s="92">
        <f t="shared" si="5"/>
        <v>0</v>
      </c>
      <c r="BD27" s="223">
        <f t="shared" si="6"/>
        <v>0</v>
      </c>
      <c r="BE27" s="92">
        <f>+AA27-'A1'!M27-'A2'!Z27-'A3'!Q27-'A3'!Y27-'A3'!Z27</f>
        <v>0</v>
      </c>
    </row>
    <row r="28" spans="2:57" s="102" customFormat="1" ht="17.100000000000001" customHeight="1">
      <c r="B28" s="254"/>
      <c r="C28" s="463" t="s">
        <v>136</v>
      </c>
      <c r="D28" s="263"/>
      <c r="E28" s="263"/>
      <c r="F28" s="263"/>
      <c r="G28" s="263"/>
      <c r="H28" s="263"/>
      <c r="I28" s="263"/>
      <c r="J28" s="263"/>
      <c r="K28" s="263"/>
      <c r="L28" s="263"/>
      <c r="M28" s="263"/>
      <c r="N28" s="263"/>
      <c r="O28" s="263"/>
      <c r="P28" s="263"/>
      <c r="Q28" s="261">
        <f t="shared" si="3"/>
        <v>0</v>
      </c>
      <c r="R28" s="263"/>
      <c r="S28" s="263"/>
      <c r="T28" s="263"/>
      <c r="U28" s="263"/>
      <c r="V28" s="263"/>
      <c r="W28" s="263"/>
      <c r="X28" s="263"/>
      <c r="Y28" s="261">
        <f t="shared" si="4"/>
        <v>0</v>
      </c>
      <c r="Z28" s="263"/>
      <c r="AA28" s="262">
        <f>+'A1'!M28+'A2'!Z28+'A3'!Q28+'A3'!Y28+'A3'!Z28</f>
        <v>0</v>
      </c>
      <c r="AB28" s="281"/>
      <c r="AC28" s="101"/>
      <c r="AD28" s="223">
        <f>+IF((D28&gt;D25),111,0)</f>
        <v>0</v>
      </c>
      <c r="AE28" s="223">
        <f t="shared" ref="AE28:BA28" si="14">+IF((E28&gt;E25),111,0)</f>
        <v>0</v>
      </c>
      <c r="AF28" s="223">
        <f t="shared" si="14"/>
        <v>0</v>
      </c>
      <c r="AG28" s="223">
        <f t="shared" si="14"/>
        <v>0</v>
      </c>
      <c r="AH28" s="223">
        <f t="shared" si="14"/>
        <v>0</v>
      </c>
      <c r="AI28" s="223">
        <f t="shared" si="14"/>
        <v>0</v>
      </c>
      <c r="AJ28" s="223">
        <f t="shared" si="14"/>
        <v>0</v>
      </c>
      <c r="AK28" s="223">
        <f t="shared" si="14"/>
        <v>0</v>
      </c>
      <c r="AL28" s="223">
        <f t="shared" si="14"/>
        <v>0</v>
      </c>
      <c r="AM28" s="223">
        <f t="shared" si="14"/>
        <v>0</v>
      </c>
      <c r="AN28" s="223">
        <f t="shared" si="14"/>
        <v>0</v>
      </c>
      <c r="AO28" s="223">
        <f t="shared" si="14"/>
        <v>0</v>
      </c>
      <c r="AP28" s="223">
        <f t="shared" si="14"/>
        <v>0</v>
      </c>
      <c r="AQ28" s="223">
        <f t="shared" si="14"/>
        <v>0</v>
      </c>
      <c r="AR28" s="223">
        <f t="shared" si="14"/>
        <v>0</v>
      </c>
      <c r="AS28" s="223">
        <f t="shared" si="14"/>
        <v>0</v>
      </c>
      <c r="AT28" s="223">
        <f t="shared" si="14"/>
        <v>0</v>
      </c>
      <c r="AU28" s="223">
        <f t="shared" si="14"/>
        <v>0</v>
      </c>
      <c r="AV28" s="223">
        <f t="shared" si="14"/>
        <v>0</v>
      </c>
      <c r="AW28" s="223">
        <f t="shared" si="14"/>
        <v>0</v>
      </c>
      <c r="AX28" s="223">
        <f t="shared" si="14"/>
        <v>0</v>
      </c>
      <c r="AY28" s="223">
        <f t="shared" si="14"/>
        <v>0</v>
      </c>
      <c r="AZ28" s="223">
        <f t="shared" si="14"/>
        <v>0</v>
      </c>
      <c r="BA28" s="223">
        <f t="shared" si="14"/>
        <v>0</v>
      </c>
      <c r="BB28" s="57"/>
      <c r="BC28" s="92">
        <f t="shared" si="5"/>
        <v>0</v>
      </c>
      <c r="BD28" s="223">
        <f t="shared" si="6"/>
        <v>0</v>
      </c>
      <c r="BE28" s="92">
        <f>+AA28-'A1'!M28-'A2'!Z28-'A3'!Q28-'A3'!Y28-'A3'!Z28</f>
        <v>0</v>
      </c>
    </row>
    <row r="29" spans="2:57" s="102" customFormat="1" ht="17.100000000000001" customHeight="1">
      <c r="B29" s="254"/>
      <c r="C29" s="371" t="s">
        <v>217</v>
      </c>
      <c r="D29" s="485"/>
      <c r="E29" s="485"/>
      <c r="F29" s="485"/>
      <c r="G29" s="485"/>
      <c r="H29" s="485"/>
      <c r="I29" s="485"/>
      <c r="J29" s="485"/>
      <c r="K29" s="485"/>
      <c r="L29" s="485"/>
      <c r="M29" s="485"/>
      <c r="N29" s="485"/>
      <c r="O29" s="485"/>
      <c r="P29" s="485"/>
      <c r="Q29" s="485"/>
      <c r="R29" s="485"/>
      <c r="S29" s="485"/>
      <c r="T29" s="485"/>
      <c r="U29" s="485"/>
      <c r="V29" s="485"/>
      <c r="W29" s="485"/>
      <c r="X29" s="485"/>
      <c r="Y29" s="485"/>
      <c r="Z29" s="485"/>
      <c r="AA29" s="474"/>
      <c r="AB29" s="486"/>
      <c r="AC29" s="101"/>
      <c r="AD29" s="223"/>
      <c r="AE29" s="223"/>
      <c r="AF29" s="223"/>
      <c r="AG29" s="223"/>
      <c r="AH29" s="223"/>
      <c r="AI29" s="223"/>
      <c r="AJ29" s="223"/>
      <c r="AK29" s="223"/>
      <c r="AL29" s="223"/>
      <c r="AM29" s="223"/>
      <c r="AN29" s="223"/>
      <c r="AO29" s="223"/>
      <c r="AP29" s="223"/>
      <c r="AQ29" s="223"/>
      <c r="AR29" s="223"/>
      <c r="AS29" s="223"/>
      <c r="AT29" s="223"/>
      <c r="AU29" s="223"/>
      <c r="AV29" s="223"/>
      <c r="AW29" s="223"/>
      <c r="AX29" s="223"/>
      <c r="AY29" s="223"/>
      <c r="AZ29" s="223"/>
      <c r="BA29" s="223"/>
      <c r="BB29" s="57"/>
      <c r="BC29" s="92"/>
      <c r="BD29" s="223"/>
      <c r="BE29" s="92">
        <f>+IF(AA29&lt;=AA25,0,100)</f>
        <v>0</v>
      </c>
    </row>
    <row r="30" spans="2:57" s="57" customFormat="1" ht="30" customHeight="1">
      <c r="B30" s="323"/>
      <c r="C30" s="464" t="s">
        <v>121</v>
      </c>
      <c r="D30" s="259"/>
      <c r="E30" s="259"/>
      <c r="F30" s="259"/>
      <c r="G30" s="259"/>
      <c r="H30" s="259"/>
      <c r="I30" s="259"/>
      <c r="J30" s="259"/>
      <c r="K30" s="259"/>
      <c r="L30" s="259"/>
      <c r="M30" s="259"/>
      <c r="N30" s="259"/>
      <c r="O30" s="259"/>
      <c r="P30" s="259"/>
      <c r="Q30" s="260"/>
      <c r="R30" s="259"/>
      <c r="S30" s="259"/>
      <c r="T30" s="259"/>
      <c r="U30" s="259"/>
      <c r="V30" s="259"/>
      <c r="W30" s="259"/>
      <c r="X30" s="259"/>
      <c r="Y30" s="260"/>
      <c r="Z30" s="259"/>
      <c r="AA30" s="258"/>
      <c r="AB30" s="277"/>
      <c r="AC30" s="56"/>
      <c r="AD30" s="223"/>
      <c r="AE30" s="223"/>
      <c r="AF30" s="223"/>
      <c r="AG30" s="223"/>
      <c r="AH30" s="223"/>
      <c r="AI30" s="223"/>
      <c r="AJ30" s="223"/>
      <c r="AK30" s="223"/>
      <c r="AL30" s="223"/>
      <c r="AM30" s="223"/>
      <c r="AN30" s="223"/>
      <c r="AO30" s="223"/>
      <c r="AP30" s="223"/>
      <c r="AQ30" s="223"/>
      <c r="AR30" s="223"/>
      <c r="AS30" s="223"/>
      <c r="AT30" s="223"/>
      <c r="AU30" s="223"/>
      <c r="AV30" s="223"/>
      <c r="AW30" s="223"/>
      <c r="AX30" s="223"/>
      <c r="AY30" s="223"/>
      <c r="AZ30" s="223"/>
      <c r="BA30" s="223"/>
      <c r="BC30" s="92"/>
      <c r="BD30" s="223"/>
      <c r="BE30" s="92"/>
    </row>
    <row r="31" spans="2:57" s="53" customFormat="1" ht="17.100000000000001" customHeight="1">
      <c r="B31" s="318"/>
      <c r="C31" s="457" t="s">
        <v>10</v>
      </c>
      <c r="D31" s="376"/>
      <c r="E31" s="376"/>
      <c r="F31" s="376"/>
      <c r="G31" s="376"/>
      <c r="H31" s="376"/>
      <c r="I31" s="376"/>
      <c r="J31" s="376"/>
      <c r="K31" s="376"/>
      <c r="L31" s="376"/>
      <c r="M31" s="376"/>
      <c r="N31" s="376"/>
      <c r="O31" s="376"/>
      <c r="P31" s="376"/>
      <c r="Q31" s="379">
        <f t="shared" si="3"/>
        <v>0</v>
      </c>
      <c r="R31" s="376"/>
      <c r="S31" s="376"/>
      <c r="T31" s="376"/>
      <c r="U31" s="376"/>
      <c r="V31" s="376"/>
      <c r="W31" s="376"/>
      <c r="X31" s="376"/>
      <c r="Y31" s="379">
        <f t="shared" si="4"/>
        <v>0</v>
      </c>
      <c r="Z31" s="376"/>
      <c r="AA31" s="378">
        <f>+'A1'!M30+'A2'!Z30+'A3'!Q31+'A3'!Y31+'A3'!Z31</f>
        <v>0</v>
      </c>
      <c r="AB31" s="278"/>
      <c r="AC31" s="52"/>
      <c r="AD31" s="223">
        <f t="shared" ref="AD31:BA31" si="15">+D31-SUM(D32:D33)</f>
        <v>0</v>
      </c>
      <c r="AE31" s="223">
        <f t="shared" si="15"/>
        <v>0</v>
      </c>
      <c r="AF31" s="223">
        <f t="shared" si="15"/>
        <v>0</v>
      </c>
      <c r="AG31" s="223">
        <f t="shared" si="15"/>
        <v>0</v>
      </c>
      <c r="AH31" s="223">
        <f t="shared" si="15"/>
        <v>0</v>
      </c>
      <c r="AI31" s="223">
        <f t="shared" si="15"/>
        <v>0</v>
      </c>
      <c r="AJ31" s="223">
        <f t="shared" si="15"/>
        <v>0</v>
      </c>
      <c r="AK31" s="223">
        <f t="shared" si="15"/>
        <v>0</v>
      </c>
      <c r="AL31" s="223">
        <f t="shared" si="15"/>
        <v>0</v>
      </c>
      <c r="AM31" s="223">
        <f t="shared" si="15"/>
        <v>0</v>
      </c>
      <c r="AN31" s="223">
        <f t="shared" si="15"/>
        <v>0</v>
      </c>
      <c r="AO31" s="223">
        <f t="shared" si="15"/>
        <v>0</v>
      </c>
      <c r="AP31" s="223">
        <f t="shared" si="15"/>
        <v>0</v>
      </c>
      <c r="AQ31" s="223">
        <f t="shared" si="15"/>
        <v>0</v>
      </c>
      <c r="AR31" s="223">
        <f t="shared" si="15"/>
        <v>0</v>
      </c>
      <c r="AS31" s="223">
        <f t="shared" si="15"/>
        <v>0</v>
      </c>
      <c r="AT31" s="223">
        <f t="shared" si="15"/>
        <v>0</v>
      </c>
      <c r="AU31" s="223">
        <f t="shared" si="15"/>
        <v>0</v>
      </c>
      <c r="AV31" s="223">
        <f t="shared" si="15"/>
        <v>0</v>
      </c>
      <c r="AW31" s="223">
        <f t="shared" si="15"/>
        <v>0</v>
      </c>
      <c r="AX31" s="223">
        <f t="shared" si="15"/>
        <v>0</v>
      </c>
      <c r="AY31" s="223">
        <f t="shared" si="15"/>
        <v>0</v>
      </c>
      <c r="AZ31" s="223">
        <f t="shared" si="15"/>
        <v>0</v>
      </c>
      <c r="BA31" s="223">
        <f t="shared" si="15"/>
        <v>0</v>
      </c>
      <c r="BB31" s="57"/>
      <c r="BC31" s="92">
        <f t="shared" si="5"/>
        <v>0</v>
      </c>
      <c r="BD31" s="223">
        <f t="shared" si="6"/>
        <v>0</v>
      </c>
      <c r="BE31" s="92">
        <f>+AA31-'A1'!M30-'A2'!Z30-'A3'!Q31-'A3'!Y31-'A3'!Z31</f>
        <v>0</v>
      </c>
    </row>
    <row r="32" spans="2:57" s="53" customFormat="1" ht="17.100000000000001" customHeight="1">
      <c r="B32" s="319"/>
      <c r="C32" s="458" t="s">
        <v>52</v>
      </c>
      <c r="D32" s="376"/>
      <c r="E32" s="376"/>
      <c r="F32" s="376"/>
      <c r="G32" s="376"/>
      <c r="H32" s="376"/>
      <c r="I32" s="376"/>
      <c r="J32" s="376"/>
      <c r="K32" s="376"/>
      <c r="L32" s="376"/>
      <c r="M32" s="376"/>
      <c r="N32" s="376"/>
      <c r="O32" s="376"/>
      <c r="P32" s="376"/>
      <c r="Q32" s="379">
        <f t="shared" si="3"/>
        <v>0</v>
      </c>
      <c r="R32" s="376"/>
      <c r="S32" s="376"/>
      <c r="T32" s="376"/>
      <c r="U32" s="376"/>
      <c r="V32" s="376"/>
      <c r="W32" s="376"/>
      <c r="X32" s="376"/>
      <c r="Y32" s="379">
        <f t="shared" si="4"/>
        <v>0</v>
      </c>
      <c r="Z32" s="376"/>
      <c r="AA32" s="378">
        <f>+'A1'!M31+'A2'!Z31+'A3'!Q32+'A3'!Y32+'A3'!Z32</f>
        <v>0</v>
      </c>
      <c r="AB32" s="278"/>
      <c r="AC32" s="52"/>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57"/>
      <c r="BC32" s="92">
        <f t="shared" si="5"/>
        <v>0</v>
      </c>
      <c r="BD32" s="223">
        <f t="shared" si="6"/>
        <v>0</v>
      </c>
      <c r="BE32" s="92">
        <f>+AA32-'A1'!M31-'A2'!Z31-'A3'!Q32-'A3'!Y32-'A3'!Z32</f>
        <v>0</v>
      </c>
    </row>
    <row r="33" spans="2:57" s="53" customFormat="1" ht="17.100000000000001" customHeight="1">
      <c r="B33" s="319"/>
      <c r="C33" s="458" t="s">
        <v>53</v>
      </c>
      <c r="D33" s="376"/>
      <c r="E33" s="376"/>
      <c r="F33" s="376"/>
      <c r="G33" s="376"/>
      <c r="H33" s="376"/>
      <c r="I33" s="376"/>
      <c r="J33" s="376"/>
      <c r="K33" s="376"/>
      <c r="L33" s="376"/>
      <c r="M33" s="376"/>
      <c r="N33" s="376"/>
      <c r="O33" s="376"/>
      <c r="P33" s="376"/>
      <c r="Q33" s="379">
        <f t="shared" si="3"/>
        <v>0</v>
      </c>
      <c r="R33" s="376"/>
      <c r="S33" s="376"/>
      <c r="T33" s="376"/>
      <c r="U33" s="376"/>
      <c r="V33" s="376"/>
      <c r="W33" s="376"/>
      <c r="X33" s="376"/>
      <c r="Y33" s="379">
        <f t="shared" si="4"/>
        <v>0</v>
      </c>
      <c r="Z33" s="376"/>
      <c r="AA33" s="378">
        <f>+'A1'!M32+'A2'!Z32+'A3'!Q33+'A3'!Y33+'A3'!Z33</f>
        <v>0</v>
      </c>
      <c r="AB33" s="278"/>
      <c r="AC33" s="52"/>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57"/>
      <c r="BC33" s="92">
        <f t="shared" si="5"/>
        <v>0</v>
      </c>
      <c r="BD33" s="223">
        <f t="shared" si="6"/>
        <v>0</v>
      </c>
      <c r="BE33" s="92">
        <f>+AA33-'A1'!M32-'A2'!Z32-'A3'!Q33-'A3'!Y33-'A3'!Z33</f>
        <v>0</v>
      </c>
    </row>
    <row r="34" spans="2:57" s="53" customFormat="1" ht="30" customHeight="1">
      <c r="B34" s="318"/>
      <c r="C34" s="457" t="s">
        <v>11</v>
      </c>
      <c r="D34" s="376"/>
      <c r="E34" s="376"/>
      <c r="F34" s="376"/>
      <c r="G34" s="376"/>
      <c r="H34" s="376"/>
      <c r="I34" s="376"/>
      <c r="J34" s="376"/>
      <c r="K34" s="376"/>
      <c r="L34" s="376"/>
      <c r="M34" s="376"/>
      <c r="N34" s="376"/>
      <c r="O34" s="376"/>
      <c r="P34" s="376"/>
      <c r="Q34" s="379">
        <f t="shared" si="3"/>
        <v>0</v>
      </c>
      <c r="R34" s="376"/>
      <c r="S34" s="376"/>
      <c r="T34" s="376"/>
      <c r="U34" s="376"/>
      <c r="V34" s="376"/>
      <c r="W34" s="376"/>
      <c r="X34" s="376"/>
      <c r="Y34" s="379">
        <f t="shared" si="4"/>
        <v>0</v>
      </c>
      <c r="Z34" s="376"/>
      <c r="AA34" s="378">
        <f>+'A1'!M33+'A2'!Z33+'A3'!Q34+'A3'!Y34+'A3'!Z34</f>
        <v>0</v>
      </c>
      <c r="AB34" s="278"/>
      <c r="AC34" s="52"/>
      <c r="AD34" s="223">
        <f t="shared" ref="AD34:BA34" si="16">+D34-SUM(D35:D36)</f>
        <v>0</v>
      </c>
      <c r="AE34" s="223">
        <f t="shared" si="16"/>
        <v>0</v>
      </c>
      <c r="AF34" s="223">
        <f t="shared" si="16"/>
        <v>0</v>
      </c>
      <c r="AG34" s="223">
        <f t="shared" si="16"/>
        <v>0</v>
      </c>
      <c r="AH34" s="223">
        <f t="shared" si="16"/>
        <v>0</v>
      </c>
      <c r="AI34" s="223">
        <f t="shared" si="16"/>
        <v>0</v>
      </c>
      <c r="AJ34" s="223">
        <f t="shared" si="16"/>
        <v>0</v>
      </c>
      <c r="AK34" s="223">
        <f t="shared" si="16"/>
        <v>0</v>
      </c>
      <c r="AL34" s="223">
        <f t="shared" si="16"/>
        <v>0</v>
      </c>
      <c r="AM34" s="223">
        <f t="shared" si="16"/>
        <v>0</v>
      </c>
      <c r="AN34" s="223">
        <f t="shared" si="16"/>
        <v>0</v>
      </c>
      <c r="AO34" s="223">
        <f t="shared" si="16"/>
        <v>0</v>
      </c>
      <c r="AP34" s="223">
        <f t="shared" si="16"/>
        <v>0</v>
      </c>
      <c r="AQ34" s="223">
        <f t="shared" si="16"/>
        <v>0</v>
      </c>
      <c r="AR34" s="223">
        <f t="shared" si="16"/>
        <v>0</v>
      </c>
      <c r="AS34" s="223">
        <f t="shared" si="16"/>
        <v>0</v>
      </c>
      <c r="AT34" s="223">
        <f t="shared" si="16"/>
        <v>0</v>
      </c>
      <c r="AU34" s="223">
        <f t="shared" si="16"/>
        <v>0</v>
      </c>
      <c r="AV34" s="223">
        <f t="shared" si="16"/>
        <v>0</v>
      </c>
      <c r="AW34" s="223">
        <f t="shared" si="16"/>
        <v>0</v>
      </c>
      <c r="AX34" s="223">
        <f t="shared" si="16"/>
        <v>0</v>
      </c>
      <c r="AY34" s="223">
        <f t="shared" si="16"/>
        <v>0</v>
      </c>
      <c r="AZ34" s="223">
        <f t="shared" si="16"/>
        <v>0</v>
      </c>
      <c r="BA34" s="223">
        <f t="shared" si="16"/>
        <v>0</v>
      </c>
      <c r="BB34" s="57"/>
      <c r="BC34" s="92">
        <f t="shared" si="5"/>
        <v>0</v>
      </c>
      <c r="BD34" s="223">
        <f t="shared" si="6"/>
        <v>0</v>
      </c>
      <c r="BE34" s="92">
        <f>+AA34-'A1'!M33-'A2'!Z33-'A3'!Q34-'A3'!Y34-'A3'!Z34</f>
        <v>0</v>
      </c>
    </row>
    <row r="35" spans="2:57" s="53" customFormat="1" ht="17.100000000000001" customHeight="1">
      <c r="B35" s="318"/>
      <c r="C35" s="458" t="s">
        <v>52</v>
      </c>
      <c r="D35" s="376"/>
      <c r="E35" s="376"/>
      <c r="F35" s="376"/>
      <c r="G35" s="376"/>
      <c r="H35" s="376"/>
      <c r="I35" s="376"/>
      <c r="J35" s="376"/>
      <c r="K35" s="376"/>
      <c r="L35" s="376"/>
      <c r="M35" s="376"/>
      <c r="N35" s="376"/>
      <c r="O35" s="376"/>
      <c r="P35" s="376"/>
      <c r="Q35" s="379">
        <f t="shared" si="3"/>
        <v>0</v>
      </c>
      <c r="R35" s="376"/>
      <c r="S35" s="376"/>
      <c r="T35" s="376"/>
      <c r="U35" s="376"/>
      <c r="V35" s="376"/>
      <c r="W35" s="376"/>
      <c r="X35" s="376"/>
      <c r="Y35" s="379">
        <f t="shared" si="4"/>
        <v>0</v>
      </c>
      <c r="Z35" s="376"/>
      <c r="AA35" s="378">
        <f>+'A1'!M34+'A2'!Z34+'A3'!Q35+'A3'!Y35+'A3'!Z35</f>
        <v>0</v>
      </c>
      <c r="AB35" s="278"/>
      <c r="AC35" s="52"/>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57"/>
      <c r="BC35" s="92">
        <f t="shared" si="5"/>
        <v>0</v>
      </c>
      <c r="BD35" s="223">
        <f t="shared" si="6"/>
        <v>0</v>
      </c>
      <c r="BE35" s="92">
        <f>+AA35-'A1'!M34-'A2'!Z34-'A3'!Q35-'A3'!Y35-'A3'!Z35</f>
        <v>0</v>
      </c>
    </row>
    <row r="36" spans="2:57" s="53" customFormat="1" ht="17.100000000000001" customHeight="1">
      <c r="B36" s="318"/>
      <c r="C36" s="458" t="s">
        <v>53</v>
      </c>
      <c r="D36" s="376"/>
      <c r="E36" s="376"/>
      <c r="F36" s="376"/>
      <c r="G36" s="376"/>
      <c r="H36" s="376"/>
      <c r="I36" s="376"/>
      <c r="J36" s="376"/>
      <c r="K36" s="376"/>
      <c r="L36" s="376"/>
      <c r="M36" s="376"/>
      <c r="N36" s="376"/>
      <c r="O36" s="376"/>
      <c r="P36" s="376"/>
      <c r="Q36" s="379">
        <f t="shared" si="3"/>
        <v>0</v>
      </c>
      <c r="R36" s="376"/>
      <c r="S36" s="376"/>
      <c r="T36" s="376"/>
      <c r="U36" s="376"/>
      <c r="V36" s="376"/>
      <c r="W36" s="376"/>
      <c r="X36" s="376"/>
      <c r="Y36" s="379">
        <f t="shared" si="4"/>
        <v>0</v>
      </c>
      <c r="Z36" s="376"/>
      <c r="AA36" s="378">
        <f>+'A1'!M35+'A2'!Z35+'A3'!Q36+'A3'!Y36+'A3'!Z36</f>
        <v>0</v>
      </c>
      <c r="AB36" s="278"/>
      <c r="AC36" s="52"/>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57"/>
      <c r="BC36" s="92">
        <f t="shared" si="5"/>
        <v>0</v>
      </c>
      <c r="BD36" s="223">
        <f t="shared" si="6"/>
        <v>0</v>
      </c>
      <c r="BE36" s="92">
        <f>+AA36-'A1'!M35-'A2'!Z35-'A3'!Q36-'A3'!Y36-'A3'!Z36</f>
        <v>0</v>
      </c>
    </row>
    <row r="37" spans="2:57" s="57" customFormat="1" ht="30" customHeight="1">
      <c r="B37" s="320"/>
      <c r="C37" s="459" t="s">
        <v>88</v>
      </c>
      <c r="D37" s="380"/>
      <c r="E37" s="380"/>
      <c r="F37" s="380"/>
      <c r="G37" s="380"/>
      <c r="H37" s="380"/>
      <c r="I37" s="380"/>
      <c r="J37" s="380"/>
      <c r="K37" s="380"/>
      <c r="L37" s="380"/>
      <c r="M37" s="380"/>
      <c r="N37" s="380"/>
      <c r="O37" s="380"/>
      <c r="P37" s="380"/>
      <c r="Q37" s="381">
        <f t="shared" si="3"/>
        <v>0</v>
      </c>
      <c r="R37" s="380"/>
      <c r="S37" s="380"/>
      <c r="T37" s="380"/>
      <c r="U37" s="380"/>
      <c r="V37" s="380"/>
      <c r="W37" s="380"/>
      <c r="X37" s="380"/>
      <c r="Y37" s="381">
        <f t="shared" si="4"/>
        <v>0</v>
      </c>
      <c r="Z37" s="380"/>
      <c r="AA37" s="378">
        <f>+'A1'!M36+'A2'!Z36+'A3'!Q37+'A3'!Y37+'A3'!Z37</f>
        <v>0</v>
      </c>
      <c r="AB37" s="279"/>
      <c r="AC37" s="56"/>
      <c r="AD37" s="223">
        <f>+D34-SUM(D37:D42)</f>
        <v>0</v>
      </c>
      <c r="AE37" s="223">
        <f t="shared" ref="AE37:BA37" si="17">+E34-SUM(E37:E42)</f>
        <v>0</v>
      </c>
      <c r="AF37" s="223">
        <f t="shared" si="17"/>
        <v>0</v>
      </c>
      <c r="AG37" s="223">
        <f t="shared" si="17"/>
        <v>0</v>
      </c>
      <c r="AH37" s="223">
        <f t="shared" si="17"/>
        <v>0</v>
      </c>
      <c r="AI37" s="223">
        <f t="shared" si="17"/>
        <v>0</v>
      </c>
      <c r="AJ37" s="223">
        <f t="shared" si="17"/>
        <v>0</v>
      </c>
      <c r="AK37" s="223">
        <f t="shared" si="17"/>
        <v>0</v>
      </c>
      <c r="AL37" s="223">
        <f t="shared" si="17"/>
        <v>0</v>
      </c>
      <c r="AM37" s="223">
        <f t="shared" si="17"/>
        <v>0</v>
      </c>
      <c r="AN37" s="223">
        <f t="shared" si="17"/>
        <v>0</v>
      </c>
      <c r="AO37" s="223">
        <f t="shared" si="17"/>
        <v>0</v>
      </c>
      <c r="AP37" s="223">
        <f t="shared" si="17"/>
        <v>0</v>
      </c>
      <c r="AQ37" s="223">
        <f t="shared" si="17"/>
        <v>0</v>
      </c>
      <c r="AR37" s="223">
        <f t="shared" si="17"/>
        <v>0</v>
      </c>
      <c r="AS37" s="223">
        <f t="shared" si="17"/>
        <v>0</v>
      </c>
      <c r="AT37" s="223">
        <f t="shared" si="17"/>
        <v>0</v>
      </c>
      <c r="AU37" s="223">
        <f t="shared" si="17"/>
        <v>0</v>
      </c>
      <c r="AV37" s="223">
        <f t="shared" si="17"/>
        <v>0</v>
      </c>
      <c r="AW37" s="223">
        <f t="shared" si="17"/>
        <v>0</v>
      </c>
      <c r="AX37" s="223">
        <f t="shared" si="17"/>
        <v>0</v>
      </c>
      <c r="AY37" s="223">
        <f t="shared" si="17"/>
        <v>0</v>
      </c>
      <c r="AZ37" s="223">
        <f t="shared" si="17"/>
        <v>0</v>
      </c>
      <c r="BA37" s="223">
        <f t="shared" si="17"/>
        <v>0</v>
      </c>
      <c r="BC37" s="92">
        <f t="shared" si="5"/>
        <v>0</v>
      </c>
      <c r="BD37" s="223">
        <f t="shared" si="6"/>
        <v>0</v>
      </c>
      <c r="BE37" s="92">
        <f>+AA37-'A1'!M36-'A2'!Z36-'A3'!Q37-'A3'!Y37-'A3'!Z37</f>
        <v>0</v>
      </c>
    </row>
    <row r="38" spans="2:57" s="53" customFormat="1" ht="17.100000000000001" customHeight="1">
      <c r="B38" s="319"/>
      <c r="C38" s="458" t="s">
        <v>64</v>
      </c>
      <c r="D38" s="376"/>
      <c r="E38" s="376"/>
      <c r="F38" s="376"/>
      <c r="G38" s="376"/>
      <c r="H38" s="376"/>
      <c r="I38" s="376"/>
      <c r="J38" s="376"/>
      <c r="K38" s="376"/>
      <c r="L38" s="376"/>
      <c r="M38" s="376"/>
      <c r="N38" s="376"/>
      <c r="O38" s="376"/>
      <c r="P38" s="376"/>
      <c r="Q38" s="379">
        <f t="shared" si="3"/>
        <v>0</v>
      </c>
      <c r="R38" s="376"/>
      <c r="S38" s="376"/>
      <c r="T38" s="376"/>
      <c r="U38" s="376"/>
      <c r="V38" s="376"/>
      <c r="W38" s="376"/>
      <c r="X38" s="376"/>
      <c r="Y38" s="379">
        <f t="shared" si="4"/>
        <v>0</v>
      </c>
      <c r="Z38" s="376"/>
      <c r="AA38" s="377">
        <f>+'A1'!M37+'A2'!Z37+'A3'!Q38+'A3'!Y38+'A3'!Z38</f>
        <v>0</v>
      </c>
      <c r="AB38" s="278"/>
      <c r="AC38" s="52"/>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57"/>
      <c r="BC38" s="92">
        <f t="shared" si="5"/>
        <v>0</v>
      </c>
      <c r="BD38" s="223">
        <f t="shared" si="6"/>
        <v>0</v>
      </c>
      <c r="BE38" s="92">
        <f>+AA38-'A1'!M37-'A2'!Z37-'A3'!Q38-'A3'!Y38-'A3'!Z38</f>
        <v>0</v>
      </c>
    </row>
    <row r="39" spans="2:57" s="53" customFormat="1" ht="17.100000000000001" customHeight="1">
      <c r="B39" s="319"/>
      <c r="C39" s="458" t="s">
        <v>157</v>
      </c>
      <c r="D39" s="376"/>
      <c r="E39" s="376"/>
      <c r="F39" s="376"/>
      <c r="G39" s="376"/>
      <c r="H39" s="376"/>
      <c r="I39" s="376"/>
      <c r="J39" s="376"/>
      <c r="K39" s="376"/>
      <c r="L39" s="376"/>
      <c r="M39" s="376"/>
      <c r="N39" s="376"/>
      <c r="O39" s="376"/>
      <c r="P39" s="376"/>
      <c r="Q39" s="379">
        <f t="shared" si="3"/>
        <v>0</v>
      </c>
      <c r="R39" s="376"/>
      <c r="S39" s="376"/>
      <c r="T39" s="376"/>
      <c r="U39" s="376"/>
      <c r="V39" s="376"/>
      <c r="W39" s="376"/>
      <c r="X39" s="376"/>
      <c r="Y39" s="379">
        <f t="shared" si="4"/>
        <v>0</v>
      </c>
      <c r="Z39" s="376"/>
      <c r="AA39" s="377">
        <f>+'A1'!M38+'A2'!Z38+'A3'!Q39+'A3'!Y39+'A3'!Z39</f>
        <v>0</v>
      </c>
      <c r="AB39" s="278"/>
      <c r="AC39" s="52"/>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57"/>
      <c r="BC39" s="92">
        <f t="shared" si="5"/>
        <v>0</v>
      </c>
      <c r="BD39" s="223">
        <f t="shared" si="6"/>
        <v>0</v>
      </c>
      <c r="BE39" s="92">
        <f>+AA39-'A1'!M38-'A2'!Z38-'A3'!Q39-'A3'!Y39-'A3'!Z39</f>
        <v>0</v>
      </c>
    </row>
    <row r="40" spans="2:57" s="53" customFormat="1" ht="17.100000000000001" customHeight="1">
      <c r="B40" s="319"/>
      <c r="C40" s="458" t="s">
        <v>89</v>
      </c>
      <c r="D40" s="376"/>
      <c r="E40" s="376"/>
      <c r="F40" s="376"/>
      <c r="G40" s="376"/>
      <c r="H40" s="376"/>
      <c r="I40" s="376"/>
      <c r="J40" s="376"/>
      <c r="K40" s="376"/>
      <c r="L40" s="376"/>
      <c r="M40" s="376"/>
      <c r="N40" s="376"/>
      <c r="O40" s="376"/>
      <c r="P40" s="376"/>
      <c r="Q40" s="379">
        <f t="shared" si="3"/>
        <v>0</v>
      </c>
      <c r="R40" s="376"/>
      <c r="S40" s="376"/>
      <c r="T40" s="376"/>
      <c r="U40" s="376"/>
      <c r="V40" s="376"/>
      <c r="W40" s="376"/>
      <c r="X40" s="376"/>
      <c r="Y40" s="379">
        <f t="shared" si="4"/>
        <v>0</v>
      </c>
      <c r="Z40" s="376"/>
      <c r="AA40" s="377">
        <f>+'A1'!M39+'A2'!Z39+'A3'!Q40+'A3'!Y40+'A3'!Z40</f>
        <v>0</v>
      </c>
      <c r="AB40" s="278"/>
      <c r="AC40" s="52"/>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57"/>
      <c r="BC40" s="92">
        <f t="shared" si="5"/>
        <v>0</v>
      </c>
      <c r="BD40" s="223">
        <f t="shared" si="6"/>
        <v>0</v>
      </c>
      <c r="BE40" s="92">
        <f>+AA40-'A1'!M39-'A2'!Z39-'A3'!Q40-'A3'!Y40-'A3'!Z40</f>
        <v>0</v>
      </c>
    </row>
    <row r="41" spans="2:57" s="53" customFormat="1" ht="17.100000000000001" customHeight="1">
      <c r="B41" s="319"/>
      <c r="C41" s="460" t="s">
        <v>45</v>
      </c>
      <c r="D41" s="376"/>
      <c r="E41" s="376"/>
      <c r="F41" s="376"/>
      <c r="G41" s="376"/>
      <c r="H41" s="376"/>
      <c r="I41" s="376"/>
      <c r="J41" s="376"/>
      <c r="K41" s="376"/>
      <c r="L41" s="376"/>
      <c r="M41" s="376"/>
      <c r="N41" s="376"/>
      <c r="O41" s="376"/>
      <c r="P41" s="376"/>
      <c r="Q41" s="379">
        <f t="shared" si="3"/>
        <v>0</v>
      </c>
      <c r="R41" s="376"/>
      <c r="S41" s="376"/>
      <c r="T41" s="376"/>
      <c r="U41" s="376"/>
      <c r="V41" s="376"/>
      <c r="W41" s="376"/>
      <c r="X41" s="376"/>
      <c r="Y41" s="379">
        <f t="shared" si="4"/>
        <v>0</v>
      </c>
      <c r="Z41" s="376"/>
      <c r="AA41" s="377">
        <f>+'A1'!M40+'A2'!Z40+'A3'!Q41+'A3'!Y41+'A3'!Z41</f>
        <v>0</v>
      </c>
      <c r="AB41" s="278"/>
      <c r="AC41" s="52"/>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57"/>
      <c r="BC41" s="92">
        <f>+Q41-SUM(D41:P41)</f>
        <v>0</v>
      </c>
      <c r="BD41" s="223">
        <f>+Y41-SUM(R41:X41)</f>
        <v>0</v>
      </c>
      <c r="BE41" s="92">
        <f>+AA41-'A1'!M40-'A2'!Z40-'A3'!Q41-'A3'!Y41-'A3'!Z41</f>
        <v>0</v>
      </c>
    </row>
    <row r="42" spans="2:57" s="53" customFormat="1" ht="17.100000000000001" customHeight="1">
      <c r="B42" s="319"/>
      <c r="C42" s="460" t="s">
        <v>124</v>
      </c>
      <c r="D42" s="376"/>
      <c r="E42" s="376"/>
      <c r="F42" s="376"/>
      <c r="G42" s="376"/>
      <c r="H42" s="376"/>
      <c r="I42" s="376"/>
      <c r="J42" s="376"/>
      <c r="K42" s="376"/>
      <c r="L42" s="376"/>
      <c r="M42" s="376"/>
      <c r="N42" s="376"/>
      <c r="O42" s="376"/>
      <c r="P42" s="376"/>
      <c r="Q42" s="379">
        <f t="shared" si="3"/>
        <v>0</v>
      </c>
      <c r="R42" s="376"/>
      <c r="S42" s="376"/>
      <c r="T42" s="376"/>
      <c r="U42" s="376"/>
      <c r="V42" s="376"/>
      <c r="W42" s="376"/>
      <c r="X42" s="376"/>
      <c r="Y42" s="379">
        <f t="shared" si="4"/>
        <v>0</v>
      </c>
      <c r="Z42" s="376"/>
      <c r="AA42" s="377">
        <f>+'A1'!M41+'A2'!Z41+'A3'!Q42+'A3'!Y42+'A3'!Z42</f>
        <v>0</v>
      </c>
      <c r="AB42" s="278"/>
      <c r="AC42" s="52"/>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57"/>
      <c r="BC42" s="92"/>
      <c r="BD42" s="223"/>
      <c r="BE42" s="92">
        <f>+AA42-'A1'!M41-'A2'!Z41-'A3'!Q42-'A3'!Y42-'A3'!Z42</f>
        <v>0</v>
      </c>
    </row>
    <row r="43" spans="2:57" s="57" customFormat="1" ht="24.9" customHeight="1">
      <c r="B43" s="320"/>
      <c r="C43" s="461" t="s">
        <v>12</v>
      </c>
      <c r="D43" s="380"/>
      <c r="E43" s="380"/>
      <c r="F43" s="380"/>
      <c r="G43" s="380"/>
      <c r="H43" s="380"/>
      <c r="I43" s="380"/>
      <c r="J43" s="380"/>
      <c r="K43" s="380"/>
      <c r="L43" s="380"/>
      <c r="M43" s="380"/>
      <c r="N43" s="380"/>
      <c r="O43" s="380"/>
      <c r="P43" s="380"/>
      <c r="Q43" s="381">
        <f t="shared" si="3"/>
        <v>0</v>
      </c>
      <c r="R43" s="380"/>
      <c r="S43" s="380"/>
      <c r="T43" s="380"/>
      <c r="U43" s="380"/>
      <c r="V43" s="380"/>
      <c r="W43" s="380"/>
      <c r="X43" s="380"/>
      <c r="Y43" s="381">
        <f t="shared" si="4"/>
        <v>0</v>
      </c>
      <c r="Z43" s="380"/>
      <c r="AA43" s="378">
        <f>+'A1'!M42+'A2'!Z42+'A3'!Q43+'A3'!Y43+'A3'!Z43</f>
        <v>0</v>
      </c>
      <c r="AB43" s="279"/>
      <c r="AC43" s="56"/>
      <c r="AD43" s="223">
        <f t="shared" ref="AD43:BA43" si="18">+D43-SUM(D44:D45)</f>
        <v>0</v>
      </c>
      <c r="AE43" s="223">
        <f t="shared" si="18"/>
        <v>0</v>
      </c>
      <c r="AF43" s="223">
        <f t="shared" si="18"/>
        <v>0</v>
      </c>
      <c r="AG43" s="223">
        <f t="shared" si="18"/>
        <v>0</v>
      </c>
      <c r="AH43" s="223">
        <f t="shared" si="18"/>
        <v>0</v>
      </c>
      <c r="AI43" s="223">
        <f t="shared" si="18"/>
        <v>0</v>
      </c>
      <c r="AJ43" s="223">
        <f t="shared" si="18"/>
        <v>0</v>
      </c>
      <c r="AK43" s="223">
        <f t="shared" si="18"/>
        <v>0</v>
      </c>
      <c r="AL43" s="223">
        <f t="shared" si="18"/>
        <v>0</v>
      </c>
      <c r="AM43" s="223">
        <f t="shared" si="18"/>
        <v>0</v>
      </c>
      <c r="AN43" s="223">
        <f t="shared" si="18"/>
        <v>0</v>
      </c>
      <c r="AO43" s="223">
        <f t="shared" si="18"/>
        <v>0</v>
      </c>
      <c r="AP43" s="223">
        <f t="shared" si="18"/>
        <v>0</v>
      </c>
      <c r="AQ43" s="223">
        <f t="shared" si="18"/>
        <v>0</v>
      </c>
      <c r="AR43" s="223">
        <f t="shared" si="18"/>
        <v>0</v>
      </c>
      <c r="AS43" s="223">
        <f t="shared" si="18"/>
        <v>0</v>
      </c>
      <c r="AT43" s="223">
        <f t="shared" si="18"/>
        <v>0</v>
      </c>
      <c r="AU43" s="223">
        <f t="shared" si="18"/>
        <v>0</v>
      </c>
      <c r="AV43" s="223">
        <f t="shared" si="18"/>
        <v>0</v>
      </c>
      <c r="AW43" s="223">
        <f t="shared" si="18"/>
        <v>0</v>
      </c>
      <c r="AX43" s="223">
        <f t="shared" si="18"/>
        <v>0</v>
      </c>
      <c r="AY43" s="223">
        <f t="shared" si="18"/>
        <v>0</v>
      </c>
      <c r="AZ43" s="223">
        <f t="shared" si="18"/>
        <v>0</v>
      </c>
      <c r="BA43" s="223">
        <f t="shared" si="18"/>
        <v>0</v>
      </c>
      <c r="BC43" s="92">
        <f t="shared" si="5"/>
        <v>0</v>
      </c>
      <c r="BD43" s="223">
        <f t="shared" si="6"/>
        <v>0</v>
      </c>
      <c r="BE43" s="92">
        <f>+AA43-'A1'!M42-'A2'!Z42-'A3'!Q43-'A3'!Y43-'A3'!Z43</f>
        <v>0</v>
      </c>
    </row>
    <row r="44" spans="2:57" s="102" customFormat="1" ht="17.100000000000001" customHeight="1">
      <c r="B44" s="253"/>
      <c r="C44" s="458" t="s">
        <v>52</v>
      </c>
      <c r="D44" s="379"/>
      <c r="E44" s="379"/>
      <c r="F44" s="379"/>
      <c r="G44" s="379"/>
      <c r="H44" s="379"/>
      <c r="I44" s="379"/>
      <c r="J44" s="379"/>
      <c r="K44" s="379"/>
      <c r="L44" s="379"/>
      <c r="M44" s="379"/>
      <c r="N44" s="379"/>
      <c r="O44" s="379"/>
      <c r="P44" s="379"/>
      <c r="Q44" s="379">
        <f t="shared" si="3"/>
        <v>0</v>
      </c>
      <c r="R44" s="379"/>
      <c r="S44" s="379"/>
      <c r="T44" s="379"/>
      <c r="U44" s="379"/>
      <c r="V44" s="379"/>
      <c r="W44" s="379"/>
      <c r="X44" s="379"/>
      <c r="Y44" s="379">
        <f t="shared" si="4"/>
        <v>0</v>
      </c>
      <c r="Z44" s="379"/>
      <c r="AA44" s="378">
        <f>+'A1'!M43+'A2'!Z43+'A3'!Q44+'A3'!Y44+'A3'!Z44</f>
        <v>0</v>
      </c>
      <c r="AB44" s="281"/>
      <c r="AC44" s="101"/>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57"/>
      <c r="BC44" s="92">
        <f t="shared" si="5"/>
        <v>0</v>
      </c>
      <c r="BD44" s="223">
        <f t="shared" si="6"/>
        <v>0</v>
      </c>
      <c r="BE44" s="92">
        <f>+AA44-'A1'!M43-'A2'!Z43-'A3'!Q44-'A3'!Y44-'A3'!Z44</f>
        <v>0</v>
      </c>
    </row>
    <row r="45" spans="2:57" s="53" customFormat="1" ht="17.100000000000001" customHeight="1">
      <c r="B45" s="319"/>
      <c r="C45" s="458" t="s">
        <v>53</v>
      </c>
      <c r="D45" s="376"/>
      <c r="E45" s="376"/>
      <c r="F45" s="376"/>
      <c r="G45" s="376"/>
      <c r="H45" s="376"/>
      <c r="I45" s="376"/>
      <c r="J45" s="376"/>
      <c r="K45" s="376"/>
      <c r="L45" s="376"/>
      <c r="M45" s="376"/>
      <c r="N45" s="376"/>
      <c r="O45" s="376"/>
      <c r="P45" s="376"/>
      <c r="Q45" s="379">
        <f t="shared" si="3"/>
        <v>0</v>
      </c>
      <c r="R45" s="376"/>
      <c r="S45" s="376"/>
      <c r="T45" s="376"/>
      <c r="U45" s="376"/>
      <c r="V45" s="376"/>
      <c r="W45" s="376"/>
      <c r="X45" s="376"/>
      <c r="Y45" s="379">
        <f t="shared" si="4"/>
        <v>0</v>
      </c>
      <c r="Z45" s="376"/>
      <c r="AA45" s="378">
        <f>+'A1'!M44+'A2'!Z44+'A3'!Q45+'A3'!Y45+'A3'!Z45</f>
        <v>0</v>
      </c>
      <c r="AB45" s="278"/>
      <c r="AC45" s="52"/>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57"/>
      <c r="BC45" s="92">
        <f t="shared" si="5"/>
        <v>0</v>
      </c>
      <c r="BD45" s="223">
        <f t="shared" si="6"/>
        <v>0</v>
      </c>
      <c r="BE45" s="92">
        <f>+AA45-'A1'!M44-'A2'!Z44-'A3'!Q45-'A3'!Y45-'A3'!Z45</f>
        <v>0</v>
      </c>
    </row>
    <row r="46" spans="2:57" s="57" customFormat="1" ht="30" customHeight="1">
      <c r="B46" s="322"/>
      <c r="C46" s="461" t="s">
        <v>47</v>
      </c>
      <c r="D46" s="260">
        <f t="shared" ref="D46:J46" si="19">+SUM(D43,D34,D31)</f>
        <v>0</v>
      </c>
      <c r="E46" s="260">
        <f t="shared" si="19"/>
        <v>0</v>
      </c>
      <c r="F46" s="260">
        <f t="shared" si="19"/>
        <v>0</v>
      </c>
      <c r="G46" s="260">
        <f t="shared" si="19"/>
        <v>0</v>
      </c>
      <c r="H46" s="260">
        <f t="shared" si="19"/>
        <v>0</v>
      </c>
      <c r="I46" s="260">
        <f t="shared" si="19"/>
        <v>0</v>
      </c>
      <c r="J46" s="260">
        <f t="shared" si="19"/>
        <v>0</v>
      </c>
      <c r="K46" s="260">
        <f t="shared" ref="K46:Z46" si="20">+SUM(K43,K34,K31)</f>
        <v>0</v>
      </c>
      <c r="L46" s="260">
        <f t="shared" si="20"/>
        <v>0</v>
      </c>
      <c r="M46" s="260">
        <f t="shared" si="20"/>
        <v>0</v>
      </c>
      <c r="N46" s="260">
        <f t="shared" si="20"/>
        <v>0</v>
      </c>
      <c r="O46" s="260">
        <f t="shared" si="20"/>
        <v>0</v>
      </c>
      <c r="P46" s="260">
        <f t="shared" si="20"/>
        <v>0</v>
      </c>
      <c r="Q46" s="260">
        <f t="shared" si="3"/>
        <v>0</v>
      </c>
      <c r="R46" s="260">
        <f t="shared" si="20"/>
        <v>0</v>
      </c>
      <c r="S46" s="260">
        <f t="shared" si="20"/>
        <v>0</v>
      </c>
      <c r="T46" s="260">
        <f t="shared" si="20"/>
        <v>0</v>
      </c>
      <c r="U46" s="260">
        <f t="shared" si="20"/>
        <v>0</v>
      </c>
      <c r="V46" s="260">
        <f>+SUM(V43,V34,V31)</f>
        <v>0</v>
      </c>
      <c r="W46" s="260">
        <f t="shared" si="20"/>
        <v>0</v>
      </c>
      <c r="X46" s="260">
        <f t="shared" si="20"/>
        <v>0</v>
      </c>
      <c r="Y46" s="260">
        <f t="shared" si="4"/>
        <v>0</v>
      </c>
      <c r="Z46" s="260">
        <f t="shared" si="20"/>
        <v>0</v>
      </c>
      <c r="AA46" s="258">
        <f>+'A1'!M45+'A2'!Z45+'A3'!Q46+'A3'!Y46+'A3'!Z46</f>
        <v>0</v>
      </c>
      <c r="AB46" s="277"/>
      <c r="AC46" s="56"/>
      <c r="AD46" s="223">
        <f t="shared" ref="AD46:BA46" si="21">+D46-D31-D34-D43</f>
        <v>0</v>
      </c>
      <c r="AE46" s="223">
        <f t="shared" si="21"/>
        <v>0</v>
      </c>
      <c r="AF46" s="223">
        <f t="shared" si="21"/>
        <v>0</v>
      </c>
      <c r="AG46" s="223">
        <f t="shared" si="21"/>
        <v>0</v>
      </c>
      <c r="AH46" s="223">
        <f t="shared" si="21"/>
        <v>0</v>
      </c>
      <c r="AI46" s="223">
        <f t="shared" si="21"/>
        <v>0</v>
      </c>
      <c r="AJ46" s="223">
        <f t="shared" si="21"/>
        <v>0</v>
      </c>
      <c r="AK46" s="223">
        <f t="shared" si="21"/>
        <v>0</v>
      </c>
      <c r="AL46" s="223">
        <f t="shared" si="21"/>
        <v>0</v>
      </c>
      <c r="AM46" s="223">
        <f t="shared" si="21"/>
        <v>0</v>
      </c>
      <c r="AN46" s="223">
        <f t="shared" si="21"/>
        <v>0</v>
      </c>
      <c r="AO46" s="223">
        <f t="shared" si="21"/>
        <v>0</v>
      </c>
      <c r="AP46" s="223">
        <f t="shared" si="21"/>
        <v>0</v>
      </c>
      <c r="AQ46" s="223">
        <f t="shared" si="21"/>
        <v>0</v>
      </c>
      <c r="AR46" s="223">
        <f t="shared" si="21"/>
        <v>0</v>
      </c>
      <c r="AS46" s="223">
        <f t="shared" si="21"/>
        <v>0</v>
      </c>
      <c r="AT46" s="223">
        <f t="shared" si="21"/>
        <v>0</v>
      </c>
      <c r="AU46" s="223">
        <f t="shared" si="21"/>
        <v>0</v>
      </c>
      <c r="AV46" s="223">
        <f t="shared" si="21"/>
        <v>0</v>
      </c>
      <c r="AW46" s="223">
        <f t="shared" si="21"/>
        <v>0</v>
      </c>
      <c r="AX46" s="223">
        <f t="shared" si="21"/>
        <v>0</v>
      </c>
      <c r="AY46" s="223">
        <f t="shared" si="21"/>
        <v>0</v>
      </c>
      <c r="AZ46" s="223">
        <f t="shared" si="21"/>
        <v>0</v>
      </c>
      <c r="BA46" s="223">
        <f t="shared" si="21"/>
        <v>0</v>
      </c>
      <c r="BC46" s="92">
        <f t="shared" si="5"/>
        <v>0</v>
      </c>
      <c r="BD46" s="223">
        <f t="shared" si="6"/>
        <v>0</v>
      </c>
      <c r="BE46" s="92">
        <f>+AA46-'A1'!M45-'A2'!Z45-'A3'!Q46-'A3'!Y46-'A3'!Z46</f>
        <v>0</v>
      </c>
    </row>
    <row r="47" spans="2:57" s="102" customFormat="1" ht="17.100000000000001" customHeight="1">
      <c r="B47" s="253"/>
      <c r="C47" s="462" t="s">
        <v>196</v>
      </c>
      <c r="D47" s="261"/>
      <c r="E47" s="261"/>
      <c r="F47" s="261"/>
      <c r="G47" s="261"/>
      <c r="H47" s="261"/>
      <c r="I47" s="261"/>
      <c r="J47" s="261"/>
      <c r="K47" s="261"/>
      <c r="L47" s="261"/>
      <c r="M47" s="261"/>
      <c r="N47" s="261"/>
      <c r="O47" s="261"/>
      <c r="P47" s="261"/>
      <c r="Q47" s="261">
        <f>+SUM(D47:P47)</f>
        <v>0</v>
      </c>
      <c r="R47" s="261"/>
      <c r="S47" s="261"/>
      <c r="T47" s="261"/>
      <c r="U47" s="261"/>
      <c r="V47" s="261"/>
      <c r="W47" s="261"/>
      <c r="X47" s="261"/>
      <c r="Y47" s="261">
        <f>+SUM(R47:X47)</f>
        <v>0</v>
      </c>
      <c r="Z47" s="261"/>
      <c r="AA47" s="262">
        <f>+'A1'!M46+'A2'!Z46+'A3'!Q47+'A3'!Y47+'A3'!Z47</f>
        <v>0</v>
      </c>
      <c r="AB47" s="280"/>
      <c r="AC47" s="101"/>
      <c r="AD47" s="223">
        <f t="shared" ref="AD47:BA47" si="22">+IF((D47+D48&gt;D46),111,0)</f>
        <v>0</v>
      </c>
      <c r="AE47" s="223">
        <f t="shared" si="22"/>
        <v>0</v>
      </c>
      <c r="AF47" s="223">
        <f t="shared" si="22"/>
        <v>0</v>
      </c>
      <c r="AG47" s="223">
        <f t="shared" si="22"/>
        <v>0</v>
      </c>
      <c r="AH47" s="223">
        <f t="shared" si="22"/>
        <v>0</v>
      </c>
      <c r="AI47" s="223">
        <f t="shared" si="22"/>
        <v>0</v>
      </c>
      <c r="AJ47" s="223">
        <f t="shared" si="22"/>
        <v>0</v>
      </c>
      <c r="AK47" s="223">
        <f t="shared" si="22"/>
        <v>0</v>
      </c>
      <c r="AL47" s="223">
        <f t="shared" si="22"/>
        <v>0</v>
      </c>
      <c r="AM47" s="223">
        <f t="shared" si="22"/>
        <v>0</v>
      </c>
      <c r="AN47" s="223">
        <f t="shared" si="22"/>
        <v>0</v>
      </c>
      <c r="AO47" s="223">
        <f t="shared" si="22"/>
        <v>0</v>
      </c>
      <c r="AP47" s="223">
        <f t="shared" si="22"/>
        <v>0</v>
      </c>
      <c r="AQ47" s="223">
        <f t="shared" si="22"/>
        <v>0</v>
      </c>
      <c r="AR47" s="223">
        <f t="shared" si="22"/>
        <v>0</v>
      </c>
      <c r="AS47" s="223">
        <f t="shared" si="22"/>
        <v>0</v>
      </c>
      <c r="AT47" s="223">
        <f t="shared" si="22"/>
        <v>0</v>
      </c>
      <c r="AU47" s="223">
        <f t="shared" si="22"/>
        <v>0</v>
      </c>
      <c r="AV47" s="223">
        <f t="shared" si="22"/>
        <v>0</v>
      </c>
      <c r="AW47" s="223">
        <f t="shared" si="22"/>
        <v>0</v>
      </c>
      <c r="AX47" s="223">
        <f t="shared" si="22"/>
        <v>0</v>
      </c>
      <c r="AY47" s="223">
        <f t="shared" si="22"/>
        <v>0</v>
      </c>
      <c r="AZ47" s="223">
        <f t="shared" si="22"/>
        <v>0</v>
      </c>
      <c r="BA47" s="223">
        <f t="shared" si="22"/>
        <v>0</v>
      </c>
      <c r="BB47" s="57"/>
      <c r="BC47" s="92">
        <f>+Q47-SUM(D47:P47)</f>
        <v>0</v>
      </c>
      <c r="BD47" s="223">
        <f>+Y47-SUM(R47:X47)</f>
        <v>0</v>
      </c>
      <c r="BE47" s="92">
        <f>+AA47-'A1'!M46-'A2'!Z46-'A3'!Q47-'A3'!Y47-'A3'!Z47</f>
        <v>0</v>
      </c>
    </row>
    <row r="48" spans="2:57" s="102" customFormat="1" ht="17.100000000000001" customHeight="1">
      <c r="B48" s="253"/>
      <c r="C48" s="462" t="s">
        <v>197</v>
      </c>
      <c r="D48" s="261"/>
      <c r="E48" s="261"/>
      <c r="F48" s="261"/>
      <c r="G48" s="261"/>
      <c r="H48" s="261"/>
      <c r="I48" s="261"/>
      <c r="J48" s="261"/>
      <c r="K48" s="261"/>
      <c r="L48" s="261"/>
      <c r="M48" s="261"/>
      <c r="N48" s="261"/>
      <c r="O48" s="261"/>
      <c r="P48" s="261"/>
      <c r="Q48" s="261">
        <f>+SUM(D48:P48)</f>
        <v>0</v>
      </c>
      <c r="R48" s="261"/>
      <c r="S48" s="261"/>
      <c r="T48" s="261"/>
      <c r="U48" s="261"/>
      <c r="V48" s="261"/>
      <c r="W48" s="261"/>
      <c r="X48" s="261"/>
      <c r="Y48" s="261">
        <f>+SUM(R48:X48)</f>
        <v>0</v>
      </c>
      <c r="Z48" s="261"/>
      <c r="AA48" s="262">
        <f>+'A1'!M47+'A2'!Z47+'A3'!Q48+'A3'!Y48+'A3'!Z48</f>
        <v>0</v>
      </c>
      <c r="AB48" s="280"/>
      <c r="AC48" s="101"/>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57"/>
      <c r="BC48" s="92">
        <f>+Q48-SUM(D48:P48)</f>
        <v>0</v>
      </c>
      <c r="BD48" s="223">
        <f>+Y48-SUM(R48:X48)</f>
        <v>0</v>
      </c>
      <c r="BE48" s="92">
        <f>+AA48-'A1'!M47-'A2'!Z47-'A3'!Q48-'A3'!Y48-'A3'!Z48</f>
        <v>0</v>
      </c>
    </row>
    <row r="49" spans="2:57" s="102" customFormat="1" ht="17.100000000000001" customHeight="1">
      <c r="B49" s="254"/>
      <c r="C49" s="463" t="s">
        <v>136</v>
      </c>
      <c r="D49" s="263"/>
      <c r="E49" s="263"/>
      <c r="F49" s="263"/>
      <c r="G49" s="263"/>
      <c r="H49" s="263"/>
      <c r="I49" s="263"/>
      <c r="J49" s="263"/>
      <c r="K49" s="263"/>
      <c r="L49" s="263"/>
      <c r="M49" s="263"/>
      <c r="N49" s="263"/>
      <c r="O49" s="263"/>
      <c r="P49" s="263"/>
      <c r="Q49" s="261">
        <f t="shared" si="3"/>
        <v>0</v>
      </c>
      <c r="R49" s="263"/>
      <c r="S49" s="263"/>
      <c r="T49" s="263"/>
      <c r="U49" s="263"/>
      <c r="V49" s="263"/>
      <c r="W49" s="263"/>
      <c r="X49" s="263"/>
      <c r="Y49" s="261">
        <f t="shared" si="4"/>
        <v>0</v>
      </c>
      <c r="Z49" s="263"/>
      <c r="AA49" s="262">
        <f>+'A1'!M48+'A2'!Z48+'A3'!Q49+'A3'!Y49+'A3'!Z49</f>
        <v>0</v>
      </c>
      <c r="AB49" s="281"/>
      <c r="AC49" s="101"/>
      <c r="AD49" s="223">
        <f t="shared" ref="AD49:BA49" si="23">+IF((D49&gt;D46),111,0)</f>
        <v>0</v>
      </c>
      <c r="AE49" s="223">
        <f t="shared" si="23"/>
        <v>0</v>
      </c>
      <c r="AF49" s="223">
        <f t="shared" si="23"/>
        <v>0</v>
      </c>
      <c r="AG49" s="223">
        <f t="shared" si="23"/>
        <v>0</v>
      </c>
      <c r="AH49" s="223">
        <f t="shared" si="23"/>
        <v>0</v>
      </c>
      <c r="AI49" s="223">
        <f t="shared" si="23"/>
        <v>0</v>
      </c>
      <c r="AJ49" s="223">
        <f t="shared" si="23"/>
        <v>0</v>
      </c>
      <c r="AK49" s="223">
        <f t="shared" si="23"/>
        <v>0</v>
      </c>
      <c r="AL49" s="223">
        <f t="shared" si="23"/>
        <v>0</v>
      </c>
      <c r="AM49" s="223">
        <f t="shared" si="23"/>
        <v>0</v>
      </c>
      <c r="AN49" s="223">
        <f t="shared" si="23"/>
        <v>0</v>
      </c>
      <c r="AO49" s="223">
        <f t="shared" si="23"/>
        <v>0</v>
      </c>
      <c r="AP49" s="223">
        <f t="shared" si="23"/>
        <v>0</v>
      </c>
      <c r="AQ49" s="223">
        <f t="shared" si="23"/>
        <v>0</v>
      </c>
      <c r="AR49" s="223">
        <f t="shared" si="23"/>
        <v>0</v>
      </c>
      <c r="AS49" s="223">
        <f t="shared" si="23"/>
        <v>0</v>
      </c>
      <c r="AT49" s="223">
        <f t="shared" si="23"/>
        <v>0</v>
      </c>
      <c r="AU49" s="223">
        <f t="shared" si="23"/>
        <v>0</v>
      </c>
      <c r="AV49" s="223">
        <f t="shared" si="23"/>
        <v>0</v>
      </c>
      <c r="AW49" s="223">
        <f t="shared" si="23"/>
        <v>0</v>
      </c>
      <c r="AX49" s="223">
        <f t="shared" si="23"/>
        <v>0</v>
      </c>
      <c r="AY49" s="223">
        <f t="shared" si="23"/>
        <v>0</v>
      </c>
      <c r="AZ49" s="223">
        <f t="shared" si="23"/>
        <v>0</v>
      </c>
      <c r="BA49" s="223">
        <f t="shared" si="23"/>
        <v>0</v>
      </c>
      <c r="BB49" s="57"/>
      <c r="BC49" s="92">
        <f t="shared" si="5"/>
        <v>0</v>
      </c>
      <c r="BD49" s="223">
        <f t="shared" si="6"/>
        <v>0</v>
      </c>
      <c r="BE49" s="92">
        <f>+AA49-'A1'!M48-'A2'!Z48-'A3'!Q49-'A3'!Y49-'A3'!Z49</f>
        <v>0</v>
      </c>
    </row>
    <row r="50" spans="2:57" s="102" customFormat="1" ht="17.100000000000001" customHeight="1">
      <c r="B50" s="254"/>
      <c r="C50" s="463" t="s">
        <v>122</v>
      </c>
      <c r="D50" s="416"/>
      <c r="E50" s="416"/>
      <c r="F50" s="416"/>
      <c r="G50" s="416"/>
      <c r="H50" s="416"/>
      <c r="I50" s="416"/>
      <c r="J50" s="416"/>
      <c r="K50" s="416"/>
      <c r="L50" s="416"/>
      <c r="M50" s="416"/>
      <c r="N50" s="416"/>
      <c r="O50" s="416"/>
      <c r="P50" s="416"/>
      <c r="Q50" s="421"/>
      <c r="R50" s="416"/>
      <c r="S50" s="416"/>
      <c r="T50" s="416"/>
      <c r="U50" s="416"/>
      <c r="V50" s="416"/>
      <c r="W50" s="416"/>
      <c r="X50" s="416"/>
      <c r="Y50" s="421"/>
      <c r="Z50" s="421"/>
      <c r="AA50" s="328">
        <f>+'A1'!M49+'A2'!Z49+'A3'!Q50+'A3'!Y50+'A3'!Z50</f>
        <v>0</v>
      </c>
      <c r="AB50" s="418"/>
      <c r="AC50" s="101"/>
      <c r="AD50" s="223"/>
      <c r="AE50" s="223"/>
      <c r="AF50" s="223"/>
      <c r="AG50" s="223"/>
      <c r="AH50" s="223"/>
      <c r="AI50" s="223"/>
      <c r="AJ50" s="223"/>
      <c r="AK50" s="223"/>
      <c r="AL50" s="223"/>
      <c r="AM50" s="223"/>
      <c r="AN50" s="223"/>
      <c r="AO50" s="223"/>
      <c r="AP50" s="223"/>
      <c r="AQ50" s="223">
        <f>+IF((Q50&gt;Q46),111,0)</f>
        <v>0</v>
      </c>
      <c r="AR50" s="223"/>
      <c r="AS50" s="223"/>
      <c r="AT50" s="223"/>
      <c r="AU50" s="223"/>
      <c r="AV50" s="223"/>
      <c r="AW50" s="223"/>
      <c r="AX50" s="223"/>
      <c r="AY50" s="223">
        <f>+IF((Y50&gt;Y46),111,0)</f>
        <v>0</v>
      </c>
      <c r="AZ50" s="223">
        <f>+IF((Z50&gt;Z46),111,0)</f>
        <v>0</v>
      </c>
      <c r="BA50" s="223">
        <f>+IF((AA50&gt;AA46),111,0)</f>
        <v>0</v>
      </c>
      <c r="BB50" s="57"/>
      <c r="BC50" s="92"/>
      <c r="BD50" s="223"/>
      <c r="BE50" s="92">
        <f>+AA50-'A1'!M49-'A2'!Z49-'A3'!Q50-'A3'!Y50-'A3'!Z50</f>
        <v>0</v>
      </c>
    </row>
    <row r="51" spans="2:57" s="102" customFormat="1" ht="17.100000000000001" customHeight="1">
      <c r="B51" s="254"/>
      <c r="C51" s="371" t="s">
        <v>217</v>
      </c>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74"/>
      <c r="AB51" s="486"/>
      <c r="AC51" s="101"/>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57"/>
      <c r="BC51" s="92"/>
      <c r="BD51" s="223"/>
      <c r="BE51" s="92">
        <f>+IF(AA51&lt;=AA46,0,100)</f>
        <v>0</v>
      </c>
    </row>
    <row r="52" spans="2:57" s="102" customFormat="1" ht="17.100000000000001" customHeight="1">
      <c r="B52" s="254"/>
      <c r="C52" s="371" t="s">
        <v>218</v>
      </c>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74"/>
      <c r="AB52" s="486"/>
      <c r="AC52" s="101"/>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57"/>
      <c r="BC52" s="92"/>
      <c r="BD52" s="223"/>
      <c r="BE52" s="92">
        <f>+IF(AA52&lt;=AA46,0,100)</f>
        <v>0</v>
      </c>
    </row>
    <row r="53" spans="2:57" s="53" customFormat="1" ht="24.9" customHeight="1">
      <c r="B53" s="318"/>
      <c r="C53" s="465" t="s">
        <v>60</v>
      </c>
      <c r="D53" s="376"/>
      <c r="E53" s="376"/>
      <c r="F53" s="376"/>
      <c r="G53" s="376"/>
      <c r="H53" s="376"/>
      <c r="I53" s="376"/>
      <c r="J53" s="376"/>
      <c r="K53" s="376"/>
      <c r="L53" s="376"/>
      <c r="M53" s="376"/>
      <c r="N53" s="376"/>
      <c r="O53" s="376"/>
      <c r="P53" s="376"/>
      <c r="Q53" s="379"/>
      <c r="R53" s="376"/>
      <c r="S53" s="376"/>
      <c r="T53" s="376"/>
      <c r="U53" s="376"/>
      <c r="V53" s="376"/>
      <c r="W53" s="376"/>
      <c r="X53" s="376"/>
      <c r="Y53" s="379"/>
      <c r="Z53" s="376"/>
      <c r="AA53" s="377"/>
      <c r="AB53" s="282"/>
      <c r="AC53" s="52"/>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57"/>
      <c r="BC53" s="92"/>
      <c r="BD53" s="223"/>
      <c r="BE53" s="92"/>
    </row>
    <row r="54" spans="2:57" s="53" customFormat="1" ht="17.100000000000001" customHeight="1">
      <c r="B54" s="319"/>
      <c r="C54" s="470" t="s">
        <v>215</v>
      </c>
      <c r="D54" s="471"/>
      <c r="E54" s="471"/>
      <c r="F54" s="471"/>
      <c r="G54" s="471"/>
      <c r="H54" s="471"/>
      <c r="I54" s="471"/>
      <c r="J54" s="471"/>
      <c r="K54" s="471"/>
      <c r="L54" s="471"/>
      <c r="M54" s="471"/>
      <c r="N54" s="471"/>
      <c r="O54" s="471"/>
      <c r="P54" s="471"/>
      <c r="Q54" s="475">
        <f>+SUM(D54:P54)</f>
        <v>0</v>
      </c>
      <c r="R54" s="471"/>
      <c r="S54" s="471"/>
      <c r="T54" s="471"/>
      <c r="U54" s="471"/>
      <c r="V54" s="471"/>
      <c r="W54" s="471"/>
      <c r="X54" s="471"/>
      <c r="Y54" s="475">
        <f>+SUM(R54:X54)</f>
        <v>0</v>
      </c>
      <c r="Z54" s="471"/>
      <c r="AA54" s="469">
        <f>+'A1'!M51+'A2'!Z51+'A3'!Q54+'A3'!Y54+'A3'!Z54</f>
        <v>0</v>
      </c>
      <c r="AB54" s="473"/>
      <c r="AC54" s="52"/>
      <c r="AD54" s="223">
        <f t="shared" ref="AD54:BA54" si="24">+D46-SUM(D54:D59)</f>
        <v>0</v>
      </c>
      <c r="AE54" s="223">
        <f t="shared" si="24"/>
        <v>0</v>
      </c>
      <c r="AF54" s="223">
        <f t="shared" si="24"/>
        <v>0</v>
      </c>
      <c r="AG54" s="223">
        <f t="shared" si="24"/>
        <v>0</v>
      </c>
      <c r="AH54" s="223">
        <f t="shared" si="24"/>
        <v>0</v>
      </c>
      <c r="AI54" s="223">
        <f t="shared" si="24"/>
        <v>0</v>
      </c>
      <c r="AJ54" s="223">
        <f t="shared" si="24"/>
        <v>0</v>
      </c>
      <c r="AK54" s="223">
        <f t="shared" si="24"/>
        <v>0</v>
      </c>
      <c r="AL54" s="223">
        <f t="shared" si="24"/>
        <v>0</v>
      </c>
      <c r="AM54" s="223">
        <f t="shared" si="24"/>
        <v>0</v>
      </c>
      <c r="AN54" s="223">
        <f t="shared" si="24"/>
        <v>0</v>
      </c>
      <c r="AO54" s="223">
        <f t="shared" si="24"/>
        <v>0</v>
      </c>
      <c r="AP54" s="223">
        <f t="shared" si="24"/>
        <v>0</v>
      </c>
      <c r="AQ54" s="223">
        <f t="shared" si="24"/>
        <v>0</v>
      </c>
      <c r="AR54" s="223">
        <f t="shared" si="24"/>
        <v>0</v>
      </c>
      <c r="AS54" s="223">
        <f t="shared" si="24"/>
        <v>0</v>
      </c>
      <c r="AT54" s="223">
        <f t="shared" si="24"/>
        <v>0</v>
      </c>
      <c r="AU54" s="223">
        <f t="shared" si="24"/>
        <v>0</v>
      </c>
      <c r="AV54" s="223">
        <f t="shared" si="24"/>
        <v>0</v>
      </c>
      <c r="AW54" s="223">
        <f t="shared" si="24"/>
        <v>0</v>
      </c>
      <c r="AX54" s="223">
        <f t="shared" si="24"/>
        <v>0</v>
      </c>
      <c r="AY54" s="223">
        <f t="shared" si="24"/>
        <v>0</v>
      </c>
      <c r="AZ54" s="223">
        <f t="shared" si="24"/>
        <v>0</v>
      </c>
      <c r="BA54" s="223">
        <f t="shared" si="24"/>
        <v>0</v>
      </c>
      <c r="BB54" s="57"/>
      <c r="BC54" s="92">
        <f t="shared" ref="BC54:BC55" si="25">+Q54-SUM(D54:P54)</f>
        <v>0</v>
      </c>
      <c r="BD54" s="223">
        <f t="shared" ref="BD54:BD55" si="26">+Y54-SUM(R54:X54)</f>
        <v>0</v>
      </c>
      <c r="BE54" s="92">
        <f>+AA54-'A1'!M51-'A2'!Z51-'A3'!Q54-'A3'!Y54-'A3'!Z54</f>
        <v>0</v>
      </c>
    </row>
    <row r="55" spans="2:57" s="53" customFormat="1" ht="17.100000000000001" customHeight="1">
      <c r="B55" s="319"/>
      <c r="C55" s="470" t="s">
        <v>216</v>
      </c>
      <c r="D55" s="471"/>
      <c r="E55" s="471"/>
      <c r="F55" s="471"/>
      <c r="G55" s="471"/>
      <c r="H55" s="471"/>
      <c r="I55" s="471"/>
      <c r="J55" s="471"/>
      <c r="K55" s="471"/>
      <c r="L55" s="471"/>
      <c r="M55" s="471"/>
      <c r="N55" s="471"/>
      <c r="O55" s="471"/>
      <c r="P55" s="471"/>
      <c r="Q55" s="475">
        <f>+SUM(D55:P55)</f>
        <v>0</v>
      </c>
      <c r="R55" s="471"/>
      <c r="S55" s="471"/>
      <c r="T55" s="471"/>
      <c r="U55" s="471"/>
      <c r="V55" s="471"/>
      <c r="W55" s="471"/>
      <c r="X55" s="471"/>
      <c r="Y55" s="475">
        <f>+SUM(R55:X55)</f>
        <v>0</v>
      </c>
      <c r="Z55" s="471"/>
      <c r="AA55" s="469">
        <f>+'A1'!M52+'A2'!Z52+'A3'!Q55+'A3'!Y55+'A3'!Z55</f>
        <v>0</v>
      </c>
      <c r="AB55" s="473"/>
      <c r="AC55" s="52"/>
      <c r="AD55" s="223"/>
      <c r="AE55" s="223"/>
      <c r="AF55" s="223"/>
      <c r="AG55" s="223"/>
      <c r="AH55" s="223"/>
      <c r="AI55" s="223"/>
      <c r="AJ55" s="223"/>
      <c r="AK55" s="223"/>
      <c r="AL55" s="223"/>
      <c r="AM55" s="223"/>
      <c r="AN55" s="223"/>
      <c r="AO55" s="223"/>
      <c r="AP55" s="223"/>
      <c r="AQ55" s="223"/>
      <c r="AR55" s="223"/>
      <c r="AS55" s="223"/>
      <c r="AT55" s="223"/>
      <c r="AU55" s="223"/>
      <c r="AV55" s="223"/>
      <c r="AW55" s="223"/>
      <c r="AX55" s="223"/>
      <c r="AY55" s="223"/>
      <c r="AZ55" s="223"/>
      <c r="BA55" s="223"/>
      <c r="BB55" s="57"/>
      <c r="BC55" s="92">
        <f t="shared" si="25"/>
        <v>0</v>
      </c>
      <c r="BD55" s="223">
        <f t="shared" si="26"/>
        <v>0</v>
      </c>
      <c r="BE55" s="92">
        <f>+AA55-'A1'!M52-'A2'!Z52-'A3'!Q55-'A3'!Y55-'A3'!Z55</f>
        <v>0</v>
      </c>
    </row>
    <row r="56" spans="2:57" s="53" customFormat="1" ht="17.100000000000001" customHeight="1">
      <c r="B56" s="319"/>
      <c r="C56" s="458" t="s">
        <v>184</v>
      </c>
      <c r="D56" s="376"/>
      <c r="E56" s="376"/>
      <c r="F56" s="376"/>
      <c r="G56" s="376"/>
      <c r="H56" s="376"/>
      <c r="I56" s="376"/>
      <c r="J56" s="376"/>
      <c r="K56" s="376"/>
      <c r="L56" s="376"/>
      <c r="M56" s="376"/>
      <c r="N56" s="376"/>
      <c r="O56" s="376"/>
      <c r="P56" s="376"/>
      <c r="Q56" s="379">
        <f t="shared" si="3"/>
        <v>0</v>
      </c>
      <c r="R56" s="376"/>
      <c r="S56" s="376"/>
      <c r="T56" s="376"/>
      <c r="U56" s="376"/>
      <c r="V56" s="376"/>
      <c r="W56" s="376"/>
      <c r="X56" s="376"/>
      <c r="Y56" s="379">
        <f t="shared" si="4"/>
        <v>0</v>
      </c>
      <c r="Z56" s="376"/>
      <c r="AA56" s="377">
        <f>+'A1'!M53+'A2'!Z53+'A3'!Q56+'A3'!Y56+'A3'!Z56</f>
        <v>0</v>
      </c>
      <c r="AB56" s="282"/>
      <c r="AC56" s="52"/>
      <c r="AD56" s="223"/>
      <c r="AE56" s="223"/>
      <c r="AF56" s="223"/>
      <c r="AG56" s="223"/>
      <c r="AH56" s="223"/>
      <c r="AI56" s="223"/>
      <c r="AJ56" s="223"/>
      <c r="AK56" s="223"/>
      <c r="AL56" s="223"/>
      <c r="AM56" s="223"/>
      <c r="AN56" s="223"/>
      <c r="AO56" s="223"/>
      <c r="AP56" s="223"/>
      <c r="AQ56" s="223"/>
      <c r="AR56" s="223"/>
      <c r="AS56" s="223"/>
      <c r="AT56" s="223"/>
      <c r="AU56" s="223"/>
      <c r="AV56" s="223"/>
      <c r="AW56" s="223"/>
      <c r="AX56" s="223"/>
      <c r="AY56" s="223"/>
      <c r="AZ56" s="223"/>
      <c r="BA56" s="223"/>
      <c r="BB56" s="57"/>
      <c r="BC56" s="92">
        <f t="shared" si="5"/>
        <v>0</v>
      </c>
      <c r="BD56" s="223">
        <f t="shared" si="6"/>
        <v>0</v>
      </c>
      <c r="BE56" s="92">
        <f>+AA56-'A1'!M53-'A2'!Z53-'A3'!Q56-'A3'!Y56-'A3'!Z56</f>
        <v>0</v>
      </c>
    </row>
    <row r="57" spans="2:57" s="53" customFormat="1" ht="17.100000000000001" customHeight="1">
      <c r="B57" s="319"/>
      <c r="C57" s="458" t="s">
        <v>185</v>
      </c>
      <c r="D57" s="376"/>
      <c r="E57" s="376"/>
      <c r="F57" s="376"/>
      <c r="G57" s="376"/>
      <c r="H57" s="376"/>
      <c r="I57" s="376"/>
      <c r="J57" s="376"/>
      <c r="K57" s="376"/>
      <c r="L57" s="376"/>
      <c r="M57" s="376"/>
      <c r="N57" s="376"/>
      <c r="O57" s="376"/>
      <c r="P57" s="376"/>
      <c r="Q57" s="379">
        <f t="shared" si="3"/>
        <v>0</v>
      </c>
      <c r="R57" s="376"/>
      <c r="S57" s="376"/>
      <c r="T57" s="376"/>
      <c r="U57" s="376"/>
      <c r="V57" s="376"/>
      <c r="W57" s="376"/>
      <c r="X57" s="376"/>
      <c r="Y57" s="379">
        <f t="shared" si="4"/>
        <v>0</v>
      </c>
      <c r="Z57" s="376"/>
      <c r="AA57" s="377">
        <f>+'A1'!M54+'A2'!Z54+'A3'!Q57+'A3'!Y57+'A3'!Z57</f>
        <v>0</v>
      </c>
      <c r="AB57" s="282"/>
      <c r="AC57" s="52"/>
      <c r="AD57" s="223"/>
      <c r="AE57" s="223"/>
      <c r="AF57" s="223"/>
      <c r="AG57" s="223"/>
      <c r="AH57" s="223"/>
      <c r="AI57" s="223"/>
      <c r="AJ57" s="223"/>
      <c r="AK57" s="223"/>
      <c r="AL57" s="223"/>
      <c r="AM57" s="223"/>
      <c r="AN57" s="223"/>
      <c r="AO57" s="223"/>
      <c r="AP57" s="223"/>
      <c r="AQ57" s="223"/>
      <c r="AR57" s="223"/>
      <c r="AS57" s="223"/>
      <c r="AT57" s="223"/>
      <c r="AU57" s="223"/>
      <c r="AV57" s="223"/>
      <c r="AW57" s="223"/>
      <c r="AX57" s="223"/>
      <c r="AY57" s="223"/>
      <c r="AZ57" s="223"/>
      <c r="BA57" s="223"/>
      <c r="BB57" s="57"/>
      <c r="BC57" s="92">
        <f>+Q57-SUM(D57:P57)</f>
        <v>0</v>
      </c>
      <c r="BD57" s="223">
        <f>+Y57-SUM(R57:X57)</f>
        <v>0</v>
      </c>
      <c r="BE57" s="92">
        <f>+AA57-'A1'!M54-'A2'!Z54-'A3'!Q57-'A3'!Y57-'A3'!Z57</f>
        <v>0</v>
      </c>
    </row>
    <row r="58" spans="2:57" s="53" customFormat="1" ht="17.100000000000001" customHeight="1">
      <c r="B58" s="319"/>
      <c r="C58" s="458" t="s">
        <v>186</v>
      </c>
      <c r="D58" s="376"/>
      <c r="E58" s="376"/>
      <c r="F58" s="376"/>
      <c r="G58" s="376"/>
      <c r="H58" s="376"/>
      <c r="I58" s="376"/>
      <c r="J58" s="376"/>
      <c r="K58" s="376"/>
      <c r="L58" s="376"/>
      <c r="M58" s="376"/>
      <c r="N58" s="376"/>
      <c r="O58" s="376"/>
      <c r="P58" s="376"/>
      <c r="Q58" s="379">
        <f t="shared" si="3"/>
        <v>0</v>
      </c>
      <c r="R58" s="376"/>
      <c r="S58" s="376"/>
      <c r="T58" s="376"/>
      <c r="U58" s="376"/>
      <c r="V58" s="376"/>
      <c r="W58" s="376"/>
      <c r="X58" s="376"/>
      <c r="Y58" s="379">
        <f t="shared" si="4"/>
        <v>0</v>
      </c>
      <c r="Z58" s="376"/>
      <c r="AA58" s="377">
        <f>+'A1'!M55+'A2'!Z55+'A3'!Q58+'A3'!Y58+'A3'!Z58</f>
        <v>0</v>
      </c>
      <c r="AB58" s="282"/>
      <c r="AC58" s="52"/>
      <c r="AD58" s="223"/>
      <c r="AE58" s="223"/>
      <c r="AF58" s="223"/>
      <c r="AG58" s="223"/>
      <c r="AH58" s="223"/>
      <c r="AI58" s="223"/>
      <c r="AJ58" s="223"/>
      <c r="AK58" s="223"/>
      <c r="AL58" s="223"/>
      <c r="AM58" s="223"/>
      <c r="AN58" s="223"/>
      <c r="AO58" s="223"/>
      <c r="AP58" s="223"/>
      <c r="AQ58" s="223"/>
      <c r="AR58" s="223"/>
      <c r="AS58" s="223"/>
      <c r="AT58" s="223"/>
      <c r="AU58" s="223"/>
      <c r="AV58" s="223"/>
      <c r="AW58" s="223"/>
      <c r="AX58" s="223"/>
      <c r="AY58" s="223"/>
      <c r="AZ58" s="223"/>
      <c r="BA58" s="223"/>
      <c r="BB58" s="57"/>
      <c r="BC58" s="92">
        <f>+Q58-SUM(D58:P58)</f>
        <v>0</v>
      </c>
      <c r="BD58" s="223">
        <f>+Y58-SUM(R58:X58)</f>
        <v>0</v>
      </c>
      <c r="BE58" s="92">
        <f>+AA58-'A1'!M55-'A2'!Z55-'A3'!Q58-'A3'!Y58-'A3'!Z58</f>
        <v>0</v>
      </c>
    </row>
    <row r="59" spans="2:57" s="53" customFormat="1" ht="17.100000000000001" customHeight="1">
      <c r="B59" s="318"/>
      <c r="C59" s="458" t="s">
        <v>183</v>
      </c>
      <c r="D59" s="376"/>
      <c r="E59" s="376"/>
      <c r="F59" s="376"/>
      <c r="G59" s="376"/>
      <c r="H59" s="376"/>
      <c r="I59" s="376"/>
      <c r="J59" s="376"/>
      <c r="K59" s="376"/>
      <c r="L59" s="376"/>
      <c r="M59" s="376"/>
      <c r="N59" s="376"/>
      <c r="O59" s="376"/>
      <c r="P59" s="376"/>
      <c r="Q59" s="379">
        <f t="shared" si="3"/>
        <v>0</v>
      </c>
      <c r="R59" s="376"/>
      <c r="S59" s="376"/>
      <c r="T59" s="376"/>
      <c r="U59" s="376"/>
      <c r="V59" s="376"/>
      <c r="W59" s="376"/>
      <c r="X59" s="376"/>
      <c r="Y59" s="379">
        <f t="shared" si="4"/>
        <v>0</v>
      </c>
      <c r="Z59" s="376"/>
      <c r="AA59" s="377">
        <f>+'A1'!M56+'A2'!Z56+'A3'!Q59+'A3'!Y59+'A3'!Z59</f>
        <v>0</v>
      </c>
      <c r="AB59" s="282"/>
      <c r="AC59" s="52"/>
      <c r="AD59" s="223"/>
      <c r="AE59" s="223"/>
      <c r="AF59" s="223"/>
      <c r="AG59" s="223"/>
      <c r="AH59" s="223"/>
      <c r="AI59" s="223"/>
      <c r="AJ59" s="223"/>
      <c r="AK59" s="223"/>
      <c r="AL59" s="223"/>
      <c r="AM59" s="223"/>
      <c r="AN59" s="223"/>
      <c r="AO59" s="223"/>
      <c r="AP59" s="223"/>
      <c r="AQ59" s="223"/>
      <c r="AR59" s="223"/>
      <c r="AS59" s="223"/>
      <c r="AT59" s="223"/>
      <c r="AU59" s="223"/>
      <c r="AV59" s="223"/>
      <c r="AW59" s="223"/>
      <c r="AX59" s="223"/>
      <c r="AY59" s="223"/>
      <c r="AZ59" s="223"/>
      <c r="BA59" s="223"/>
      <c r="BB59" s="57"/>
      <c r="BC59" s="92">
        <f t="shared" si="5"/>
        <v>0</v>
      </c>
      <c r="BD59" s="223">
        <f t="shared" si="6"/>
        <v>0</v>
      </c>
      <c r="BE59" s="92">
        <f>+AA59-'A1'!M56-'A2'!Z56-'A3'!Q59-'A3'!Y59-'A3'!Z59</f>
        <v>0</v>
      </c>
    </row>
    <row r="60" spans="2:57" s="57" customFormat="1" ht="30" customHeight="1">
      <c r="B60" s="323"/>
      <c r="C60" s="464" t="s">
        <v>101</v>
      </c>
      <c r="D60" s="382"/>
      <c r="E60" s="382"/>
      <c r="F60" s="382"/>
      <c r="G60" s="382"/>
      <c r="H60" s="382"/>
      <c r="I60" s="382"/>
      <c r="J60" s="382"/>
      <c r="K60" s="382"/>
      <c r="L60" s="382"/>
      <c r="M60" s="382"/>
      <c r="N60" s="382"/>
      <c r="O60" s="382"/>
      <c r="P60" s="382"/>
      <c r="Q60" s="383"/>
      <c r="R60" s="382"/>
      <c r="S60" s="382"/>
      <c r="T60" s="382"/>
      <c r="U60" s="382"/>
      <c r="V60" s="382"/>
      <c r="W60" s="382"/>
      <c r="X60" s="382"/>
      <c r="Y60" s="383"/>
      <c r="Z60" s="382"/>
      <c r="AA60" s="377"/>
      <c r="AB60" s="277"/>
      <c r="AC60" s="56"/>
      <c r="AD60" s="223"/>
      <c r="AE60" s="223"/>
      <c r="AF60" s="223"/>
      <c r="AG60" s="223"/>
      <c r="AH60" s="223"/>
      <c r="AI60" s="223"/>
      <c r="AJ60" s="223"/>
      <c r="AK60" s="223"/>
      <c r="AL60" s="223"/>
      <c r="AM60" s="223"/>
      <c r="AN60" s="223"/>
      <c r="AO60" s="223"/>
      <c r="AP60" s="223"/>
      <c r="AQ60" s="223"/>
      <c r="AR60" s="223"/>
      <c r="AS60" s="223"/>
      <c r="AT60" s="223"/>
      <c r="AU60" s="223"/>
      <c r="AV60" s="223"/>
      <c r="AW60" s="223"/>
      <c r="AX60" s="223"/>
      <c r="AY60" s="223"/>
      <c r="AZ60" s="223"/>
      <c r="BA60" s="223"/>
      <c r="BC60" s="92"/>
      <c r="BD60" s="223"/>
      <c r="BE60" s="92"/>
    </row>
    <row r="61" spans="2:57" s="53" customFormat="1" ht="17.100000000000001" customHeight="1">
      <c r="B61" s="318"/>
      <c r="C61" s="457" t="s">
        <v>10</v>
      </c>
      <c r="D61" s="376"/>
      <c r="E61" s="376"/>
      <c r="F61" s="376"/>
      <c r="G61" s="376"/>
      <c r="H61" s="376"/>
      <c r="I61" s="376"/>
      <c r="J61" s="376"/>
      <c r="K61" s="376"/>
      <c r="L61" s="376"/>
      <c r="M61" s="376"/>
      <c r="N61" s="376"/>
      <c r="O61" s="376"/>
      <c r="P61" s="376"/>
      <c r="Q61" s="379">
        <f t="shared" si="3"/>
        <v>0</v>
      </c>
      <c r="R61" s="376"/>
      <c r="S61" s="376"/>
      <c r="T61" s="376"/>
      <c r="U61" s="376"/>
      <c r="V61" s="376"/>
      <c r="W61" s="376"/>
      <c r="X61" s="376"/>
      <c r="Y61" s="379">
        <f t="shared" si="4"/>
        <v>0</v>
      </c>
      <c r="Z61" s="376"/>
      <c r="AA61" s="378">
        <f>+'A1'!M58+'A2'!Z58+'A3'!Q61+'A3'!Y61+'A3'!Z61</f>
        <v>0</v>
      </c>
      <c r="AB61" s="278"/>
      <c r="AC61" s="52"/>
      <c r="AD61" s="223">
        <f t="shared" ref="AD61:BA61" si="27">+D61-SUM(D62:D63)</f>
        <v>0</v>
      </c>
      <c r="AE61" s="223">
        <f t="shared" si="27"/>
        <v>0</v>
      </c>
      <c r="AF61" s="223">
        <f t="shared" si="27"/>
        <v>0</v>
      </c>
      <c r="AG61" s="223">
        <f t="shared" si="27"/>
        <v>0</v>
      </c>
      <c r="AH61" s="223">
        <f t="shared" si="27"/>
        <v>0</v>
      </c>
      <c r="AI61" s="223">
        <f t="shared" si="27"/>
        <v>0</v>
      </c>
      <c r="AJ61" s="223">
        <f t="shared" si="27"/>
        <v>0</v>
      </c>
      <c r="AK61" s="223">
        <f t="shared" si="27"/>
        <v>0</v>
      </c>
      <c r="AL61" s="223">
        <f t="shared" si="27"/>
        <v>0</v>
      </c>
      <c r="AM61" s="223">
        <f t="shared" si="27"/>
        <v>0</v>
      </c>
      <c r="AN61" s="223">
        <f t="shared" si="27"/>
        <v>0</v>
      </c>
      <c r="AO61" s="223">
        <f t="shared" si="27"/>
        <v>0</v>
      </c>
      <c r="AP61" s="223">
        <f t="shared" si="27"/>
        <v>0</v>
      </c>
      <c r="AQ61" s="223">
        <f t="shared" si="27"/>
        <v>0</v>
      </c>
      <c r="AR61" s="223">
        <f t="shared" si="27"/>
        <v>0</v>
      </c>
      <c r="AS61" s="223">
        <f t="shared" si="27"/>
        <v>0</v>
      </c>
      <c r="AT61" s="223">
        <f t="shared" si="27"/>
        <v>0</v>
      </c>
      <c r="AU61" s="223">
        <f t="shared" si="27"/>
        <v>0</v>
      </c>
      <c r="AV61" s="223">
        <f t="shared" si="27"/>
        <v>0</v>
      </c>
      <c r="AW61" s="223">
        <f t="shared" si="27"/>
        <v>0</v>
      </c>
      <c r="AX61" s="223">
        <f t="shared" si="27"/>
        <v>0</v>
      </c>
      <c r="AY61" s="223">
        <f t="shared" si="27"/>
        <v>0</v>
      </c>
      <c r="AZ61" s="223">
        <f t="shared" si="27"/>
        <v>0</v>
      </c>
      <c r="BA61" s="223">
        <f t="shared" si="27"/>
        <v>0</v>
      </c>
      <c r="BB61" s="57"/>
      <c r="BC61" s="92">
        <f t="shared" si="5"/>
        <v>0</v>
      </c>
      <c r="BD61" s="223">
        <f t="shared" si="6"/>
        <v>0</v>
      </c>
      <c r="BE61" s="92">
        <f>+AA61-'A1'!M58-'A2'!Z58-'A3'!Q61-'A3'!Y61-'A3'!Z61</f>
        <v>0</v>
      </c>
    </row>
    <row r="62" spans="2:57" s="53" customFormat="1" ht="17.100000000000001" customHeight="1">
      <c r="B62" s="319"/>
      <c r="C62" s="458" t="s">
        <v>52</v>
      </c>
      <c r="D62" s="376"/>
      <c r="E62" s="376"/>
      <c r="F62" s="376"/>
      <c r="G62" s="376"/>
      <c r="H62" s="376"/>
      <c r="I62" s="376"/>
      <c r="J62" s="376"/>
      <c r="K62" s="376"/>
      <c r="L62" s="376"/>
      <c r="M62" s="376"/>
      <c r="N62" s="376"/>
      <c r="O62" s="376"/>
      <c r="P62" s="376"/>
      <c r="Q62" s="379">
        <f t="shared" si="3"/>
        <v>0</v>
      </c>
      <c r="R62" s="376"/>
      <c r="S62" s="376"/>
      <c r="T62" s="376"/>
      <c r="U62" s="376"/>
      <c r="V62" s="376"/>
      <c r="W62" s="376"/>
      <c r="X62" s="376"/>
      <c r="Y62" s="379">
        <f t="shared" si="4"/>
        <v>0</v>
      </c>
      <c r="Z62" s="376"/>
      <c r="AA62" s="378">
        <f>+'A1'!M59+'A2'!Z59+'A3'!Q62+'A3'!Y62+'A3'!Z62</f>
        <v>0</v>
      </c>
      <c r="AB62" s="278"/>
      <c r="AC62" s="52"/>
      <c r="AD62" s="223"/>
      <c r="AE62" s="223"/>
      <c r="AF62" s="223"/>
      <c r="AG62" s="223"/>
      <c r="AH62" s="223"/>
      <c r="AI62" s="223"/>
      <c r="AJ62" s="223"/>
      <c r="AK62" s="223"/>
      <c r="AL62" s="223"/>
      <c r="AM62" s="223"/>
      <c r="AN62" s="223"/>
      <c r="AO62" s="223"/>
      <c r="AP62" s="223"/>
      <c r="AQ62" s="223"/>
      <c r="AR62" s="223"/>
      <c r="AS62" s="223"/>
      <c r="AT62" s="223"/>
      <c r="AU62" s="223"/>
      <c r="AV62" s="223"/>
      <c r="AW62" s="223"/>
      <c r="AX62" s="223"/>
      <c r="AY62" s="223"/>
      <c r="AZ62" s="223"/>
      <c r="BA62" s="223"/>
      <c r="BB62" s="57"/>
      <c r="BC62" s="92">
        <f t="shared" si="5"/>
        <v>0</v>
      </c>
      <c r="BD62" s="223">
        <f t="shared" si="6"/>
        <v>0</v>
      </c>
      <c r="BE62" s="92">
        <f>+AA62-'A1'!M59-'A2'!Z59-'A3'!Q62-'A3'!Y62-'A3'!Z62</f>
        <v>0</v>
      </c>
    </row>
    <row r="63" spans="2:57" s="53" customFormat="1" ht="17.100000000000001" customHeight="1">
      <c r="B63" s="319"/>
      <c r="C63" s="458" t="s">
        <v>53</v>
      </c>
      <c r="D63" s="376"/>
      <c r="E63" s="376"/>
      <c r="F63" s="376"/>
      <c r="G63" s="376"/>
      <c r="H63" s="376"/>
      <c r="I63" s="376"/>
      <c r="J63" s="376"/>
      <c r="K63" s="376"/>
      <c r="L63" s="376"/>
      <c r="M63" s="376"/>
      <c r="N63" s="376"/>
      <c r="O63" s="376"/>
      <c r="P63" s="376"/>
      <c r="Q63" s="379">
        <f t="shared" si="3"/>
        <v>0</v>
      </c>
      <c r="R63" s="376"/>
      <c r="S63" s="376"/>
      <c r="T63" s="376"/>
      <c r="U63" s="376"/>
      <c r="V63" s="376"/>
      <c r="W63" s="376"/>
      <c r="X63" s="376"/>
      <c r="Y63" s="379">
        <f t="shared" si="4"/>
        <v>0</v>
      </c>
      <c r="Z63" s="376"/>
      <c r="AA63" s="378">
        <f>+'A1'!M60+'A2'!Z60+'A3'!Q63+'A3'!Y63+'A3'!Z63</f>
        <v>0</v>
      </c>
      <c r="AB63" s="278"/>
      <c r="AC63" s="52"/>
      <c r="AD63" s="223"/>
      <c r="AE63" s="223"/>
      <c r="AF63" s="223"/>
      <c r="AG63" s="223"/>
      <c r="AH63" s="223"/>
      <c r="AI63" s="223"/>
      <c r="AJ63" s="223"/>
      <c r="AK63" s="223"/>
      <c r="AL63" s="223"/>
      <c r="AM63" s="223"/>
      <c r="AN63" s="223"/>
      <c r="AO63" s="223"/>
      <c r="AP63" s="223"/>
      <c r="AQ63" s="223"/>
      <c r="AR63" s="223"/>
      <c r="AS63" s="223"/>
      <c r="AT63" s="223"/>
      <c r="AU63" s="223"/>
      <c r="AV63" s="223"/>
      <c r="AW63" s="223"/>
      <c r="AX63" s="223"/>
      <c r="AY63" s="223"/>
      <c r="AZ63" s="223"/>
      <c r="BA63" s="223"/>
      <c r="BB63" s="57"/>
      <c r="BC63" s="92">
        <f t="shared" si="5"/>
        <v>0</v>
      </c>
      <c r="BD63" s="223">
        <f t="shared" si="6"/>
        <v>0</v>
      </c>
      <c r="BE63" s="92">
        <f>+AA63-'A1'!M60-'A2'!Z60-'A3'!Q63-'A3'!Y63-'A3'!Z63</f>
        <v>0</v>
      </c>
    </row>
    <row r="64" spans="2:57" s="53" customFormat="1" ht="30" customHeight="1">
      <c r="B64" s="318"/>
      <c r="C64" s="182" t="s">
        <v>11</v>
      </c>
      <c r="D64" s="376"/>
      <c r="E64" s="376"/>
      <c r="F64" s="376"/>
      <c r="G64" s="376"/>
      <c r="H64" s="376"/>
      <c r="I64" s="376"/>
      <c r="J64" s="376"/>
      <c r="K64" s="376"/>
      <c r="L64" s="376"/>
      <c r="M64" s="376"/>
      <c r="N64" s="376"/>
      <c r="O64" s="376"/>
      <c r="P64" s="376"/>
      <c r="Q64" s="379">
        <f t="shared" si="3"/>
        <v>0</v>
      </c>
      <c r="R64" s="376"/>
      <c r="S64" s="376"/>
      <c r="T64" s="376"/>
      <c r="U64" s="376"/>
      <c r="V64" s="376"/>
      <c r="W64" s="376"/>
      <c r="X64" s="376"/>
      <c r="Y64" s="379">
        <f t="shared" si="4"/>
        <v>0</v>
      </c>
      <c r="Z64" s="376"/>
      <c r="AA64" s="378">
        <f>+'A1'!M61+'A2'!Z61+'A3'!Q64+'A3'!Y64+'A3'!Z64</f>
        <v>0</v>
      </c>
      <c r="AB64" s="278"/>
      <c r="AC64" s="52"/>
      <c r="AD64" s="223">
        <f t="shared" ref="AD64:BA64" si="28">+D64-SUM(D65:D66)</f>
        <v>0</v>
      </c>
      <c r="AE64" s="223">
        <f t="shared" si="28"/>
        <v>0</v>
      </c>
      <c r="AF64" s="223">
        <f t="shared" si="28"/>
        <v>0</v>
      </c>
      <c r="AG64" s="223">
        <f t="shared" si="28"/>
        <v>0</v>
      </c>
      <c r="AH64" s="223">
        <f t="shared" si="28"/>
        <v>0</v>
      </c>
      <c r="AI64" s="223">
        <f t="shared" si="28"/>
        <v>0</v>
      </c>
      <c r="AJ64" s="223">
        <f t="shared" si="28"/>
        <v>0</v>
      </c>
      <c r="AK64" s="223">
        <f t="shared" si="28"/>
        <v>0</v>
      </c>
      <c r="AL64" s="223">
        <f t="shared" si="28"/>
        <v>0</v>
      </c>
      <c r="AM64" s="223">
        <f t="shared" si="28"/>
        <v>0</v>
      </c>
      <c r="AN64" s="223">
        <f t="shared" si="28"/>
        <v>0</v>
      </c>
      <c r="AO64" s="223">
        <f t="shared" si="28"/>
        <v>0</v>
      </c>
      <c r="AP64" s="223">
        <f t="shared" si="28"/>
        <v>0</v>
      </c>
      <c r="AQ64" s="223">
        <f t="shared" si="28"/>
        <v>0</v>
      </c>
      <c r="AR64" s="223">
        <f t="shared" si="28"/>
        <v>0</v>
      </c>
      <c r="AS64" s="223">
        <f t="shared" si="28"/>
        <v>0</v>
      </c>
      <c r="AT64" s="223">
        <f t="shared" si="28"/>
        <v>0</v>
      </c>
      <c r="AU64" s="223">
        <f t="shared" si="28"/>
        <v>0</v>
      </c>
      <c r="AV64" s="223">
        <f t="shared" si="28"/>
        <v>0</v>
      </c>
      <c r="AW64" s="223">
        <f t="shared" si="28"/>
        <v>0</v>
      </c>
      <c r="AX64" s="223">
        <f t="shared" si="28"/>
        <v>0</v>
      </c>
      <c r="AY64" s="223">
        <f t="shared" si="28"/>
        <v>0</v>
      </c>
      <c r="AZ64" s="223">
        <f t="shared" si="28"/>
        <v>0</v>
      </c>
      <c r="BA64" s="223">
        <f t="shared" si="28"/>
        <v>0</v>
      </c>
      <c r="BB64" s="57"/>
      <c r="BC64" s="92">
        <f t="shared" si="5"/>
        <v>0</v>
      </c>
      <c r="BD64" s="223">
        <f t="shared" si="6"/>
        <v>0</v>
      </c>
      <c r="BE64" s="92">
        <f>+AA64-'A1'!M61-'A2'!Z61-'A3'!Q64-'A3'!Y64-'A3'!Z64</f>
        <v>0</v>
      </c>
    </row>
    <row r="65" spans="2:57" s="53" customFormat="1" ht="17.100000000000001" customHeight="1">
      <c r="B65" s="318"/>
      <c r="C65" s="184" t="s">
        <v>52</v>
      </c>
      <c r="D65" s="376"/>
      <c r="E65" s="376"/>
      <c r="F65" s="376"/>
      <c r="G65" s="376"/>
      <c r="H65" s="376"/>
      <c r="I65" s="376"/>
      <c r="J65" s="376"/>
      <c r="K65" s="376"/>
      <c r="L65" s="376"/>
      <c r="M65" s="376"/>
      <c r="N65" s="376"/>
      <c r="O65" s="376"/>
      <c r="P65" s="376"/>
      <c r="Q65" s="379">
        <f t="shared" si="3"/>
        <v>0</v>
      </c>
      <c r="R65" s="376"/>
      <c r="S65" s="376"/>
      <c r="T65" s="376"/>
      <c r="U65" s="376"/>
      <c r="V65" s="376"/>
      <c r="W65" s="376"/>
      <c r="X65" s="376"/>
      <c r="Y65" s="379">
        <f t="shared" si="4"/>
        <v>0</v>
      </c>
      <c r="Z65" s="376"/>
      <c r="AA65" s="378">
        <f>+'A1'!M62+'A2'!Z62+'A3'!Q65+'A3'!Y65+'A3'!Z65</f>
        <v>0</v>
      </c>
      <c r="AB65" s="278"/>
      <c r="AC65" s="52"/>
      <c r="AD65" s="223"/>
      <c r="AE65" s="223"/>
      <c r="AF65" s="223"/>
      <c r="AG65" s="223"/>
      <c r="AH65" s="223"/>
      <c r="AI65" s="223"/>
      <c r="AJ65" s="223"/>
      <c r="AK65" s="223"/>
      <c r="AL65" s="223"/>
      <c r="AM65" s="223"/>
      <c r="AN65" s="223"/>
      <c r="AO65" s="223"/>
      <c r="AP65" s="223"/>
      <c r="AQ65" s="223"/>
      <c r="AR65" s="223"/>
      <c r="AS65" s="223"/>
      <c r="AT65" s="223"/>
      <c r="AU65" s="223"/>
      <c r="AV65" s="223"/>
      <c r="AW65" s="223"/>
      <c r="AX65" s="223"/>
      <c r="AY65" s="223"/>
      <c r="AZ65" s="223"/>
      <c r="BA65" s="223"/>
      <c r="BB65" s="57"/>
      <c r="BC65" s="92">
        <f t="shared" si="5"/>
        <v>0</v>
      </c>
      <c r="BD65" s="223">
        <f t="shared" si="6"/>
        <v>0</v>
      </c>
      <c r="BE65" s="92">
        <f>+AA65-'A1'!M62-'A2'!Z62-'A3'!Q65-'A3'!Y65-'A3'!Z65</f>
        <v>0</v>
      </c>
    </row>
    <row r="66" spans="2:57" s="53" customFormat="1" ht="17.100000000000001" customHeight="1">
      <c r="B66" s="318"/>
      <c r="C66" s="184" t="s">
        <v>53</v>
      </c>
      <c r="D66" s="376"/>
      <c r="E66" s="376"/>
      <c r="F66" s="376"/>
      <c r="G66" s="376"/>
      <c r="H66" s="376"/>
      <c r="I66" s="376"/>
      <c r="J66" s="376"/>
      <c r="K66" s="376"/>
      <c r="L66" s="376"/>
      <c r="M66" s="376"/>
      <c r="N66" s="376"/>
      <c r="O66" s="376"/>
      <c r="P66" s="376"/>
      <c r="Q66" s="379">
        <f t="shared" si="3"/>
        <v>0</v>
      </c>
      <c r="R66" s="376"/>
      <c r="S66" s="376"/>
      <c r="T66" s="376"/>
      <c r="U66" s="376"/>
      <c r="V66" s="376"/>
      <c r="W66" s="376"/>
      <c r="X66" s="376"/>
      <c r="Y66" s="379">
        <f t="shared" si="4"/>
        <v>0</v>
      </c>
      <c r="Z66" s="376"/>
      <c r="AA66" s="378">
        <f>+'A1'!M63+'A2'!Z63+'A3'!Q66+'A3'!Y66+'A3'!Z66</f>
        <v>0</v>
      </c>
      <c r="AB66" s="278"/>
      <c r="AC66" s="52"/>
      <c r="AD66" s="223"/>
      <c r="AE66" s="223"/>
      <c r="AF66" s="223"/>
      <c r="AG66" s="223"/>
      <c r="AH66" s="223"/>
      <c r="AI66" s="223"/>
      <c r="AJ66" s="223"/>
      <c r="AK66" s="223"/>
      <c r="AL66" s="223"/>
      <c r="AM66" s="223"/>
      <c r="AN66" s="223"/>
      <c r="AO66" s="223"/>
      <c r="AP66" s="223"/>
      <c r="AQ66" s="223"/>
      <c r="AR66" s="223"/>
      <c r="AS66" s="223"/>
      <c r="AT66" s="223"/>
      <c r="AU66" s="223"/>
      <c r="AV66" s="223"/>
      <c r="AW66" s="223"/>
      <c r="AX66" s="223"/>
      <c r="AY66" s="223"/>
      <c r="AZ66" s="223"/>
      <c r="BA66" s="223"/>
      <c r="BB66" s="57"/>
      <c r="BC66" s="92">
        <f t="shared" si="5"/>
        <v>0</v>
      </c>
      <c r="BD66" s="223">
        <f t="shared" si="6"/>
        <v>0</v>
      </c>
      <c r="BE66" s="92">
        <f>+AA66-'A1'!M63-'A2'!Z63-'A3'!Q66-'A3'!Y66-'A3'!Z66</f>
        <v>0</v>
      </c>
    </row>
    <row r="67" spans="2:57" s="57" customFormat="1" ht="30" customHeight="1">
      <c r="B67" s="320"/>
      <c r="C67" s="321" t="s">
        <v>88</v>
      </c>
      <c r="D67" s="380"/>
      <c r="E67" s="380"/>
      <c r="F67" s="380"/>
      <c r="G67" s="380"/>
      <c r="H67" s="380"/>
      <c r="I67" s="380"/>
      <c r="J67" s="380"/>
      <c r="K67" s="380"/>
      <c r="L67" s="380"/>
      <c r="M67" s="380"/>
      <c r="N67" s="380"/>
      <c r="O67" s="380"/>
      <c r="P67" s="380"/>
      <c r="Q67" s="381">
        <f t="shared" si="3"/>
        <v>0</v>
      </c>
      <c r="R67" s="380"/>
      <c r="S67" s="380"/>
      <c r="T67" s="380"/>
      <c r="U67" s="380"/>
      <c r="V67" s="380"/>
      <c r="W67" s="380"/>
      <c r="X67" s="380"/>
      <c r="Y67" s="381">
        <f t="shared" si="4"/>
        <v>0</v>
      </c>
      <c r="Z67" s="380"/>
      <c r="AA67" s="378">
        <f>+'A1'!M64+'A2'!Z64+'A3'!Q67+'A3'!Y67+'A3'!Z67</f>
        <v>0</v>
      </c>
      <c r="AB67" s="279"/>
      <c r="AC67" s="56"/>
      <c r="AD67" s="223">
        <f>+D64-SUM(D67:D72)</f>
        <v>0</v>
      </c>
      <c r="AE67" s="223">
        <f t="shared" ref="AE67:BA67" si="29">+E64-SUM(E67:E72)</f>
        <v>0</v>
      </c>
      <c r="AF67" s="223">
        <f t="shared" si="29"/>
        <v>0</v>
      </c>
      <c r="AG67" s="223">
        <f t="shared" si="29"/>
        <v>0</v>
      </c>
      <c r="AH67" s="223">
        <f t="shared" si="29"/>
        <v>0</v>
      </c>
      <c r="AI67" s="223">
        <f t="shared" si="29"/>
        <v>0</v>
      </c>
      <c r="AJ67" s="223">
        <f t="shared" si="29"/>
        <v>0</v>
      </c>
      <c r="AK67" s="223">
        <f t="shared" si="29"/>
        <v>0</v>
      </c>
      <c r="AL67" s="223">
        <f t="shared" si="29"/>
        <v>0</v>
      </c>
      <c r="AM67" s="223">
        <f t="shared" si="29"/>
        <v>0</v>
      </c>
      <c r="AN67" s="223">
        <f t="shared" si="29"/>
        <v>0</v>
      </c>
      <c r="AO67" s="223">
        <f t="shared" si="29"/>
        <v>0</v>
      </c>
      <c r="AP67" s="223">
        <f t="shared" si="29"/>
        <v>0</v>
      </c>
      <c r="AQ67" s="223">
        <f t="shared" si="29"/>
        <v>0</v>
      </c>
      <c r="AR67" s="223">
        <f t="shared" si="29"/>
        <v>0</v>
      </c>
      <c r="AS67" s="223">
        <f t="shared" si="29"/>
        <v>0</v>
      </c>
      <c r="AT67" s="223">
        <f t="shared" si="29"/>
        <v>0</v>
      </c>
      <c r="AU67" s="223">
        <f t="shared" si="29"/>
        <v>0</v>
      </c>
      <c r="AV67" s="223">
        <f t="shared" si="29"/>
        <v>0</v>
      </c>
      <c r="AW67" s="223">
        <f t="shared" si="29"/>
        <v>0</v>
      </c>
      <c r="AX67" s="223">
        <f t="shared" si="29"/>
        <v>0</v>
      </c>
      <c r="AY67" s="223">
        <f t="shared" si="29"/>
        <v>0</v>
      </c>
      <c r="AZ67" s="223">
        <f t="shared" si="29"/>
        <v>0</v>
      </c>
      <c r="BA67" s="223">
        <f t="shared" si="29"/>
        <v>0</v>
      </c>
      <c r="BC67" s="92">
        <f t="shared" si="5"/>
        <v>0</v>
      </c>
      <c r="BD67" s="223">
        <f t="shared" si="6"/>
        <v>0</v>
      </c>
      <c r="BE67" s="92">
        <f>+AA67-'A1'!M64-'A2'!Z64-'A3'!Q67-'A3'!Y67-'A3'!Z67</f>
        <v>0</v>
      </c>
    </row>
    <row r="68" spans="2:57" s="53" customFormat="1" ht="17.100000000000001" customHeight="1">
      <c r="B68" s="319"/>
      <c r="C68" s="184" t="s">
        <v>64</v>
      </c>
      <c r="D68" s="376"/>
      <c r="E68" s="376"/>
      <c r="F68" s="376"/>
      <c r="G68" s="376"/>
      <c r="H68" s="376"/>
      <c r="I68" s="376"/>
      <c r="J68" s="376"/>
      <c r="K68" s="376"/>
      <c r="L68" s="376"/>
      <c r="M68" s="376"/>
      <c r="N68" s="376"/>
      <c r="O68" s="376"/>
      <c r="P68" s="376"/>
      <c r="Q68" s="379">
        <f t="shared" si="3"/>
        <v>0</v>
      </c>
      <c r="R68" s="376"/>
      <c r="S68" s="376"/>
      <c r="T68" s="376"/>
      <c r="U68" s="376"/>
      <c r="V68" s="376"/>
      <c r="W68" s="376"/>
      <c r="X68" s="376"/>
      <c r="Y68" s="379">
        <f t="shared" si="4"/>
        <v>0</v>
      </c>
      <c r="Z68" s="376"/>
      <c r="AA68" s="377">
        <f>+'A1'!M65+'A2'!Z65+'A3'!Q68+'A3'!Y68+'A3'!Z68</f>
        <v>0</v>
      </c>
      <c r="AB68" s="278"/>
      <c r="AC68" s="52"/>
      <c r="AD68" s="223"/>
      <c r="AE68" s="223"/>
      <c r="AF68" s="223"/>
      <c r="AG68" s="223"/>
      <c r="AH68" s="223"/>
      <c r="AI68" s="223"/>
      <c r="AJ68" s="223"/>
      <c r="AK68" s="223"/>
      <c r="AL68" s="223"/>
      <c r="AM68" s="223"/>
      <c r="AN68" s="223"/>
      <c r="AO68" s="223"/>
      <c r="AP68" s="223"/>
      <c r="AQ68" s="223"/>
      <c r="AR68" s="223"/>
      <c r="AS68" s="223"/>
      <c r="AT68" s="223"/>
      <c r="AU68" s="223"/>
      <c r="AV68" s="223"/>
      <c r="AW68" s="223"/>
      <c r="AX68" s="223"/>
      <c r="AY68" s="223"/>
      <c r="AZ68" s="223"/>
      <c r="BA68" s="223"/>
      <c r="BB68" s="57"/>
      <c r="BC68" s="92">
        <f t="shared" si="5"/>
        <v>0</v>
      </c>
      <c r="BD68" s="223">
        <f t="shared" si="6"/>
        <v>0</v>
      </c>
      <c r="BE68" s="92">
        <f>+AA68-'A1'!M65-'A2'!Z65-'A3'!Q68-'A3'!Y68-'A3'!Z68</f>
        <v>0</v>
      </c>
    </row>
    <row r="69" spans="2:57" s="53" customFormat="1" ht="17.100000000000001" customHeight="1">
      <c r="B69" s="319"/>
      <c r="C69" s="184" t="s">
        <v>157</v>
      </c>
      <c r="D69" s="376"/>
      <c r="E69" s="376"/>
      <c r="F69" s="376"/>
      <c r="G69" s="376"/>
      <c r="H69" s="376"/>
      <c r="I69" s="376"/>
      <c r="J69" s="376"/>
      <c r="K69" s="376"/>
      <c r="L69" s="376"/>
      <c r="M69" s="376"/>
      <c r="N69" s="376"/>
      <c r="O69" s="376"/>
      <c r="P69" s="376"/>
      <c r="Q69" s="379">
        <f t="shared" si="3"/>
        <v>0</v>
      </c>
      <c r="R69" s="376"/>
      <c r="S69" s="376"/>
      <c r="T69" s="376"/>
      <c r="U69" s="376"/>
      <c r="V69" s="376"/>
      <c r="W69" s="376"/>
      <c r="X69" s="376"/>
      <c r="Y69" s="379">
        <f t="shared" si="4"/>
        <v>0</v>
      </c>
      <c r="Z69" s="376"/>
      <c r="AA69" s="377">
        <f>+'A1'!M66+'A2'!Z66+'A3'!Q69+'A3'!Y69+'A3'!Z69</f>
        <v>0</v>
      </c>
      <c r="AB69" s="278"/>
      <c r="AC69" s="52"/>
      <c r="AD69" s="223"/>
      <c r="AE69" s="223"/>
      <c r="AF69" s="223"/>
      <c r="AG69" s="223"/>
      <c r="AH69" s="223"/>
      <c r="AI69" s="223"/>
      <c r="AJ69" s="223"/>
      <c r="AK69" s="223"/>
      <c r="AL69" s="223"/>
      <c r="AM69" s="223"/>
      <c r="AN69" s="223"/>
      <c r="AO69" s="223"/>
      <c r="AP69" s="223"/>
      <c r="AQ69" s="223"/>
      <c r="AR69" s="223"/>
      <c r="AS69" s="223"/>
      <c r="AT69" s="223"/>
      <c r="AU69" s="223"/>
      <c r="AV69" s="223"/>
      <c r="AW69" s="223"/>
      <c r="AX69" s="223"/>
      <c r="AY69" s="223"/>
      <c r="AZ69" s="223"/>
      <c r="BA69" s="223"/>
      <c r="BB69" s="57"/>
      <c r="BC69" s="92">
        <f t="shared" si="5"/>
        <v>0</v>
      </c>
      <c r="BD69" s="223">
        <f t="shared" si="6"/>
        <v>0</v>
      </c>
      <c r="BE69" s="92">
        <f>+AA69-'A1'!M66-'A2'!Z66-'A3'!Q69-'A3'!Y69-'A3'!Z69</f>
        <v>0</v>
      </c>
    </row>
    <row r="70" spans="2:57" s="53" customFormat="1" ht="17.100000000000001" customHeight="1">
      <c r="B70" s="319"/>
      <c r="C70" s="184" t="s">
        <v>89</v>
      </c>
      <c r="D70" s="376"/>
      <c r="E70" s="376"/>
      <c r="F70" s="376"/>
      <c r="G70" s="376"/>
      <c r="H70" s="376"/>
      <c r="I70" s="376"/>
      <c r="J70" s="376"/>
      <c r="K70" s="376"/>
      <c r="L70" s="376"/>
      <c r="M70" s="376"/>
      <c r="N70" s="376"/>
      <c r="O70" s="376"/>
      <c r="P70" s="376"/>
      <c r="Q70" s="379">
        <f t="shared" si="3"/>
        <v>0</v>
      </c>
      <c r="R70" s="376"/>
      <c r="S70" s="376"/>
      <c r="T70" s="376"/>
      <c r="U70" s="376"/>
      <c r="V70" s="376"/>
      <c r="W70" s="376"/>
      <c r="X70" s="376"/>
      <c r="Y70" s="379">
        <f t="shared" si="4"/>
        <v>0</v>
      </c>
      <c r="Z70" s="376"/>
      <c r="AA70" s="377">
        <f>+'A1'!M67+'A2'!Z67+'A3'!Q70+'A3'!Y70+'A3'!Z70</f>
        <v>0</v>
      </c>
      <c r="AB70" s="278"/>
      <c r="AC70" s="52"/>
      <c r="AD70" s="223"/>
      <c r="AE70" s="223"/>
      <c r="AF70" s="223"/>
      <c r="AG70" s="223"/>
      <c r="AH70" s="223"/>
      <c r="AI70" s="223"/>
      <c r="AJ70" s="223"/>
      <c r="AK70" s="223"/>
      <c r="AL70" s="223"/>
      <c r="AM70" s="223"/>
      <c r="AN70" s="223"/>
      <c r="AO70" s="223"/>
      <c r="AP70" s="223"/>
      <c r="AQ70" s="223"/>
      <c r="AR70" s="223"/>
      <c r="AS70" s="223"/>
      <c r="AT70" s="223"/>
      <c r="AU70" s="223"/>
      <c r="AV70" s="223"/>
      <c r="AW70" s="223"/>
      <c r="AX70" s="223"/>
      <c r="AY70" s="223"/>
      <c r="AZ70" s="223"/>
      <c r="BA70" s="223"/>
      <c r="BB70" s="57"/>
      <c r="BC70" s="92">
        <f>+Q70-SUM(D70:P70)</f>
        <v>0</v>
      </c>
      <c r="BD70" s="223">
        <f>+Y70-SUM(R70:X70)</f>
        <v>0</v>
      </c>
      <c r="BE70" s="92">
        <f>+AA70-'A1'!M67-'A2'!Z67-'A3'!Q70-'A3'!Y70-'A3'!Z70</f>
        <v>0</v>
      </c>
    </row>
    <row r="71" spans="2:57" s="53" customFormat="1" ht="17.100000000000001" customHeight="1">
      <c r="B71" s="319"/>
      <c r="C71" s="424" t="s">
        <v>45</v>
      </c>
      <c r="D71" s="376"/>
      <c r="E71" s="376"/>
      <c r="F71" s="376"/>
      <c r="G71" s="376"/>
      <c r="H71" s="376"/>
      <c r="I71" s="376"/>
      <c r="J71" s="376"/>
      <c r="K71" s="376"/>
      <c r="L71" s="376"/>
      <c r="M71" s="376"/>
      <c r="N71" s="376"/>
      <c r="O71" s="376"/>
      <c r="P71" s="376"/>
      <c r="Q71" s="379">
        <f t="shared" si="3"/>
        <v>0</v>
      </c>
      <c r="R71" s="376"/>
      <c r="S71" s="376"/>
      <c r="T71" s="376"/>
      <c r="U71" s="376"/>
      <c r="V71" s="376"/>
      <c r="W71" s="376"/>
      <c r="X71" s="376"/>
      <c r="Y71" s="379">
        <f t="shared" si="4"/>
        <v>0</v>
      </c>
      <c r="Z71" s="376"/>
      <c r="AA71" s="377">
        <f>+'A1'!M68+'A2'!Z68+'A3'!Q71+'A3'!Y71+'A3'!Z71</f>
        <v>0</v>
      </c>
      <c r="AB71" s="278"/>
      <c r="AC71" s="52"/>
      <c r="AD71" s="223"/>
      <c r="AE71" s="223"/>
      <c r="AF71" s="223"/>
      <c r="AG71" s="223"/>
      <c r="AH71" s="223"/>
      <c r="AI71" s="223"/>
      <c r="AJ71" s="223"/>
      <c r="AK71" s="223"/>
      <c r="AL71" s="223"/>
      <c r="AM71" s="223"/>
      <c r="AN71" s="223"/>
      <c r="AO71" s="223"/>
      <c r="AP71" s="223"/>
      <c r="AQ71" s="223"/>
      <c r="AR71" s="223"/>
      <c r="AS71" s="223"/>
      <c r="AT71" s="223"/>
      <c r="AU71" s="223"/>
      <c r="AV71" s="223"/>
      <c r="AW71" s="223"/>
      <c r="AX71" s="223"/>
      <c r="AY71" s="223"/>
      <c r="AZ71" s="223"/>
      <c r="BA71" s="223"/>
      <c r="BB71" s="57"/>
      <c r="BC71" s="92">
        <f t="shared" si="5"/>
        <v>0</v>
      </c>
      <c r="BD71" s="223">
        <f t="shared" si="6"/>
        <v>0</v>
      </c>
      <c r="BE71" s="92">
        <f>+AA71-'A1'!M68-'A2'!Z68-'A3'!Q71-'A3'!Y71-'A3'!Z71</f>
        <v>0</v>
      </c>
    </row>
    <row r="72" spans="2:57" s="53" customFormat="1" ht="17.100000000000001" customHeight="1">
      <c r="B72" s="319"/>
      <c r="C72" s="424" t="s">
        <v>124</v>
      </c>
      <c r="D72" s="376"/>
      <c r="E72" s="376"/>
      <c r="F72" s="376"/>
      <c r="G72" s="376"/>
      <c r="H72" s="376"/>
      <c r="I72" s="376"/>
      <c r="J72" s="376"/>
      <c r="K72" s="376"/>
      <c r="L72" s="376"/>
      <c r="M72" s="376"/>
      <c r="N72" s="376"/>
      <c r="O72" s="376"/>
      <c r="P72" s="376"/>
      <c r="Q72" s="379">
        <f t="shared" si="3"/>
        <v>0</v>
      </c>
      <c r="R72" s="376"/>
      <c r="S72" s="376"/>
      <c r="T72" s="376"/>
      <c r="U72" s="376"/>
      <c r="V72" s="376"/>
      <c r="W72" s="376"/>
      <c r="X72" s="376"/>
      <c r="Y72" s="379">
        <f t="shared" si="4"/>
        <v>0</v>
      </c>
      <c r="Z72" s="376"/>
      <c r="AA72" s="377">
        <f>+'A1'!M69+'A2'!Z69+'A3'!Q72+'A3'!Y72+'A3'!Z72</f>
        <v>0</v>
      </c>
      <c r="AB72" s="278"/>
      <c r="AC72" s="52"/>
      <c r="AD72" s="223"/>
      <c r="AE72" s="223"/>
      <c r="AF72" s="223"/>
      <c r="AG72" s="223"/>
      <c r="AH72" s="223"/>
      <c r="AI72" s="223"/>
      <c r="AJ72" s="223"/>
      <c r="AK72" s="223"/>
      <c r="AL72" s="223"/>
      <c r="AM72" s="223"/>
      <c r="AN72" s="223"/>
      <c r="AO72" s="223"/>
      <c r="AP72" s="223"/>
      <c r="AQ72" s="223"/>
      <c r="AR72" s="223"/>
      <c r="AS72" s="223"/>
      <c r="AT72" s="223"/>
      <c r="AU72" s="223"/>
      <c r="AV72" s="223"/>
      <c r="AW72" s="223"/>
      <c r="AX72" s="223"/>
      <c r="AY72" s="223"/>
      <c r="AZ72" s="223"/>
      <c r="BA72" s="223"/>
      <c r="BB72" s="57"/>
      <c r="BC72" s="92"/>
      <c r="BD72" s="223"/>
      <c r="BE72" s="92">
        <f>+AA72-'A1'!M69-'A2'!Z69-'A3'!Q72-'A3'!Y72-'A3'!Z72</f>
        <v>0</v>
      </c>
    </row>
    <row r="73" spans="2:57" s="57" customFormat="1" ht="24.9" customHeight="1">
      <c r="B73" s="320"/>
      <c r="C73" s="183" t="s">
        <v>12</v>
      </c>
      <c r="D73" s="380"/>
      <c r="E73" s="380"/>
      <c r="F73" s="380"/>
      <c r="G73" s="380"/>
      <c r="H73" s="380"/>
      <c r="I73" s="380"/>
      <c r="J73" s="380"/>
      <c r="K73" s="380"/>
      <c r="L73" s="380"/>
      <c r="M73" s="380"/>
      <c r="N73" s="380"/>
      <c r="O73" s="380"/>
      <c r="P73" s="380"/>
      <c r="Q73" s="381">
        <f t="shared" si="3"/>
        <v>0</v>
      </c>
      <c r="R73" s="380"/>
      <c r="S73" s="380"/>
      <c r="T73" s="380"/>
      <c r="U73" s="380"/>
      <c r="V73" s="380"/>
      <c r="W73" s="380"/>
      <c r="X73" s="380"/>
      <c r="Y73" s="381">
        <f t="shared" si="4"/>
        <v>0</v>
      </c>
      <c r="Z73" s="380"/>
      <c r="AA73" s="378">
        <f>+'A1'!M70+'A2'!Z70+'A3'!Q73+'A3'!Y73+'A3'!Z73</f>
        <v>0</v>
      </c>
      <c r="AB73" s="279"/>
      <c r="AC73" s="56"/>
      <c r="AD73" s="223">
        <f t="shared" ref="AD73:BA73" si="30">+D73-SUM(D74:D75)</f>
        <v>0</v>
      </c>
      <c r="AE73" s="223">
        <f t="shared" si="30"/>
        <v>0</v>
      </c>
      <c r="AF73" s="223">
        <f t="shared" si="30"/>
        <v>0</v>
      </c>
      <c r="AG73" s="223">
        <f t="shared" si="30"/>
        <v>0</v>
      </c>
      <c r="AH73" s="223">
        <f t="shared" si="30"/>
        <v>0</v>
      </c>
      <c r="AI73" s="223">
        <f t="shared" si="30"/>
        <v>0</v>
      </c>
      <c r="AJ73" s="223">
        <f t="shared" si="30"/>
        <v>0</v>
      </c>
      <c r="AK73" s="223">
        <f t="shared" si="30"/>
        <v>0</v>
      </c>
      <c r="AL73" s="223">
        <f t="shared" si="30"/>
        <v>0</v>
      </c>
      <c r="AM73" s="223">
        <f t="shared" si="30"/>
        <v>0</v>
      </c>
      <c r="AN73" s="223">
        <f t="shared" si="30"/>
        <v>0</v>
      </c>
      <c r="AO73" s="223">
        <f t="shared" si="30"/>
        <v>0</v>
      </c>
      <c r="AP73" s="223">
        <f t="shared" si="30"/>
        <v>0</v>
      </c>
      <c r="AQ73" s="223">
        <f t="shared" si="30"/>
        <v>0</v>
      </c>
      <c r="AR73" s="223">
        <f t="shared" si="30"/>
        <v>0</v>
      </c>
      <c r="AS73" s="223">
        <f t="shared" si="30"/>
        <v>0</v>
      </c>
      <c r="AT73" s="223">
        <f t="shared" si="30"/>
        <v>0</v>
      </c>
      <c r="AU73" s="223">
        <f t="shared" si="30"/>
        <v>0</v>
      </c>
      <c r="AV73" s="223">
        <f t="shared" si="30"/>
        <v>0</v>
      </c>
      <c r="AW73" s="223">
        <f t="shared" si="30"/>
        <v>0</v>
      </c>
      <c r="AX73" s="223">
        <f t="shared" si="30"/>
        <v>0</v>
      </c>
      <c r="AY73" s="223">
        <f t="shared" si="30"/>
        <v>0</v>
      </c>
      <c r="AZ73" s="223">
        <f t="shared" si="30"/>
        <v>0</v>
      </c>
      <c r="BA73" s="223">
        <f t="shared" si="30"/>
        <v>0</v>
      </c>
      <c r="BC73" s="92">
        <f t="shared" si="5"/>
        <v>0</v>
      </c>
      <c r="BD73" s="223">
        <f t="shared" si="6"/>
        <v>0</v>
      </c>
      <c r="BE73" s="92">
        <f>+AA73-'A1'!M70-'A2'!Z70-'A3'!Q73-'A3'!Y73-'A3'!Z73</f>
        <v>0</v>
      </c>
    </row>
    <row r="74" spans="2:57" s="102" customFormat="1" ht="17.100000000000001" customHeight="1">
      <c r="B74" s="253"/>
      <c r="C74" s="184" t="s">
        <v>52</v>
      </c>
      <c r="D74" s="379"/>
      <c r="E74" s="379"/>
      <c r="F74" s="379"/>
      <c r="G74" s="379"/>
      <c r="H74" s="379"/>
      <c r="I74" s="379"/>
      <c r="J74" s="379"/>
      <c r="K74" s="379"/>
      <c r="L74" s="379"/>
      <c r="M74" s="379"/>
      <c r="N74" s="379"/>
      <c r="O74" s="379"/>
      <c r="P74" s="379"/>
      <c r="Q74" s="379">
        <f t="shared" si="3"/>
        <v>0</v>
      </c>
      <c r="R74" s="379"/>
      <c r="S74" s="379"/>
      <c r="T74" s="379"/>
      <c r="U74" s="379"/>
      <c r="V74" s="379"/>
      <c r="W74" s="379"/>
      <c r="X74" s="379"/>
      <c r="Y74" s="379">
        <f t="shared" si="4"/>
        <v>0</v>
      </c>
      <c r="Z74" s="379"/>
      <c r="AA74" s="378">
        <f>+'A1'!M71+'A2'!Z71+'A3'!Q74+'A3'!Y74+'A3'!Z74</f>
        <v>0</v>
      </c>
      <c r="AB74" s="281"/>
      <c r="AC74" s="101"/>
      <c r="AD74" s="223"/>
      <c r="AE74" s="223"/>
      <c r="AF74" s="223"/>
      <c r="AG74" s="223"/>
      <c r="AH74" s="223"/>
      <c r="AI74" s="223"/>
      <c r="AJ74" s="223"/>
      <c r="AK74" s="223"/>
      <c r="AL74" s="223"/>
      <c r="AM74" s="223"/>
      <c r="AN74" s="223"/>
      <c r="AO74" s="223"/>
      <c r="AP74" s="223"/>
      <c r="AQ74" s="223"/>
      <c r="AR74" s="223"/>
      <c r="AS74" s="223"/>
      <c r="AT74" s="223"/>
      <c r="AU74" s="223"/>
      <c r="AV74" s="223"/>
      <c r="AW74" s="223"/>
      <c r="AX74" s="223"/>
      <c r="AY74" s="223"/>
      <c r="AZ74" s="223"/>
      <c r="BA74" s="223"/>
      <c r="BB74" s="57"/>
      <c r="BC74" s="92">
        <f t="shared" si="5"/>
        <v>0</v>
      </c>
      <c r="BD74" s="223">
        <f t="shared" si="6"/>
        <v>0</v>
      </c>
      <c r="BE74" s="92">
        <f>+AA74-'A1'!M71-'A2'!Z71-'A3'!Q74-'A3'!Y74-'A3'!Z74</f>
        <v>0</v>
      </c>
    </row>
    <row r="75" spans="2:57" s="53" customFormat="1" ht="17.100000000000001" customHeight="1">
      <c r="B75" s="319"/>
      <c r="C75" s="458" t="s">
        <v>53</v>
      </c>
      <c r="D75" s="376"/>
      <c r="E75" s="376"/>
      <c r="F75" s="376"/>
      <c r="G75" s="376"/>
      <c r="H75" s="376"/>
      <c r="I75" s="376"/>
      <c r="J75" s="376"/>
      <c r="K75" s="376"/>
      <c r="L75" s="376"/>
      <c r="M75" s="376"/>
      <c r="N75" s="376"/>
      <c r="O75" s="376"/>
      <c r="P75" s="376"/>
      <c r="Q75" s="379">
        <f t="shared" si="3"/>
        <v>0</v>
      </c>
      <c r="R75" s="376"/>
      <c r="S75" s="376"/>
      <c r="T75" s="376"/>
      <c r="U75" s="376"/>
      <c r="V75" s="376"/>
      <c r="W75" s="376"/>
      <c r="X75" s="376"/>
      <c r="Y75" s="379">
        <f t="shared" si="4"/>
        <v>0</v>
      </c>
      <c r="Z75" s="376"/>
      <c r="AA75" s="378">
        <f>+'A1'!M72+'A2'!Z72+'A3'!Q75+'A3'!Y75+'A3'!Z75</f>
        <v>0</v>
      </c>
      <c r="AB75" s="278"/>
      <c r="AC75" s="52"/>
      <c r="AD75" s="223"/>
      <c r="AE75" s="223"/>
      <c r="AF75" s="223"/>
      <c r="AG75" s="223"/>
      <c r="AH75" s="223"/>
      <c r="AI75" s="223"/>
      <c r="AJ75" s="223"/>
      <c r="AK75" s="223"/>
      <c r="AL75" s="223"/>
      <c r="AM75" s="223"/>
      <c r="AN75" s="223"/>
      <c r="AO75" s="223"/>
      <c r="AP75" s="223"/>
      <c r="AQ75" s="223"/>
      <c r="AR75" s="223"/>
      <c r="AS75" s="223"/>
      <c r="AT75" s="223"/>
      <c r="AU75" s="223"/>
      <c r="AV75" s="223"/>
      <c r="AW75" s="223"/>
      <c r="AX75" s="223"/>
      <c r="AY75" s="223"/>
      <c r="AZ75" s="223"/>
      <c r="BA75" s="223"/>
      <c r="BB75" s="57"/>
      <c r="BC75" s="92">
        <f t="shared" si="5"/>
        <v>0</v>
      </c>
      <c r="BD75" s="223">
        <f t="shared" si="6"/>
        <v>0</v>
      </c>
      <c r="BE75" s="92">
        <f>+AA75-'A1'!M72-'A2'!Z72-'A3'!Q75-'A3'!Y75-'A3'!Z75</f>
        <v>0</v>
      </c>
    </row>
    <row r="76" spans="2:57" s="57" customFormat="1" ht="30" customHeight="1">
      <c r="B76" s="322"/>
      <c r="C76" s="461" t="s">
        <v>48</v>
      </c>
      <c r="D76" s="260">
        <f t="shared" ref="D76:J76" si="31">+SUM(D73,D64,D61)</f>
        <v>0</v>
      </c>
      <c r="E76" s="260">
        <f t="shared" si="31"/>
        <v>0</v>
      </c>
      <c r="F76" s="260">
        <f t="shared" si="31"/>
        <v>0</v>
      </c>
      <c r="G76" s="260">
        <f t="shared" si="31"/>
        <v>0</v>
      </c>
      <c r="H76" s="260">
        <f t="shared" si="31"/>
        <v>0</v>
      </c>
      <c r="I76" s="260">
        <f t="shared" si="31"/>
        <v>0</v>
      </c>
      <c r="J76" s="260">
        <f t="shared" si="31"/>
        <v>0</v>
      </c>
      <c r="K76" s="260">
        <f t="shared" ref="K76:Z76" si="32">+SUM(K73,K64,K61)</f>
        <v>0</v>
      </c>
      <c r="L76" s="260">
        <f t="shared" si="32"/>
        <v>0</v>
      </c>
      <c r="M76" s="260">
        <f t="shared" si="32"/>
        <v>0</v>
      </c>
      <c r="N76" s="260">
        <f t="shared" si="32"/>
        <v>0</v>
      </c>
      <c r="O76" s="260">
        <f t="shared" si="32"/>
        <v>0</v>
      </c>
      <c r="P76" s="260">
        <f t="shared" si="32"/>
        <v>0</v>
      </c>
      <c r="Q76" s="260">
        <f t="shared" si="3"/>
        <v>0</v>
      </c>
      <c r="R76" s="260">
        <f t="shared" si="32"/>
        <v>0</v>
      </c>
      <c r="S76" s="260">
        <f t="shared" si="32"/>
        <v>0</v>
      </c>
      <c r="T76" s="260">
        <f t="shared" si="32"/>
        <v>0</v>
      </c>
      <c r="U76" s="260">
        <f t="shared" si="32"/>
        <v>0</v>
      </c>
      <c r="V76" s="260">
        <f>+SUM(V73,V64,V61)</f>
        <v>0</v>
      </c>
      <c r="W76" s="260">
        <f t="shared" si="32"/>
        <v>0</v>
      </c>
      <c r="X76" s="260">
        <f t="shared" si="32"/>
        <v>0</v>
      </c>
      <c r="Y76" s="260">
        <f t="shared" si="4"/>
        <v>0</v>
      </c>
      <c r="Z76" s="260">
        <f t="shared" si="32"/>
        <v>0</v>
      </c>
      <c r="AA76" s="258">
        <f>+'A1'!M73+'A2'!Z73+'A3'!Q76+'A3'!Y76+'A3'!Z76</f>
        <v>0</v>
      </c>
      <c r="AB76" s="277"/>
      <c r="AC76" s="56"/>
      <c r="AD76" s="223">
        <f t="shared" ref="AD76:BA76" si="33">+D76-D61-D64-D73</f>
        <v>0</v>
      </c>
      <c r="AE76" s="223">
        <f t="shared" si="33"/>
        <v>0</v>
      </c>
      <c r="AF76" s="223">
        <f t="shared" si="33"/>
        <v>0</v>
      </c>
      <c r="AG76" s="223">
        <f t="shared" si="33"/>
        <v>0</v>
      </c>
      <c r="AH76" s="223">
        <f t="shared" si="33"/>
        <v>0</v>
      </c>
      <c r="AI76" s="223">
        <f t="shared" si="33"/>
        <v>0</v>
      </c>
      <c r="AJ76" s="223">
        <f t="shared" si="33"/>
        <v>0</v>
      </c>
      <c r="AK76" s="223">
        <f t="shared" si="33"/>
        <v>0</v>
      </c>
      <c r="AL76" s="223">
        <f t="shared" si="33"/>
        <v>0</v>
      </c>
      <c r="AM76" s="223">
        <f t="shared" si="33"/>
        <v>0</v>
      </c>
      <c r="AN76" s="223">
        <f t="shared" si="33"/>
        <v>0</v>
      </c>
      <c r="AO76" s="223">
        <f t="shared" si="33"/>
        <v>0</v>
      </c>
      <c r="AP76" s="223">
        <f t="shared" si="33"/>
        <v>0</v>
      </c>
      <c r="AQ76" s="223">
        <f t="shared" si="33"/>
        <v>0</v>
      </c>
      <c r="AR76" s="223">
        <f t="shared" si="33"/>
        <v>0</v>
      </c>
      <c r="AS76" s="223">
        <f t="shared" si="33"/>
        <v>0</v>
      </c>
      <c r="AT76" s="223">
        <f t="shared" si="33"/>
        <v>0</v>
      </c>
      <c r="AU76" s="223">
        <f t="shared" si="33"/>
        <v>0</v>
      </c>
      <c r="AV76" s="223">
        <f t="shared" si="33"/>
        <v>0</v>
      </c>
      <c r="AW76" s="223">
        <f t="shared" si="33"/>
        <v>0</v>
      </c>
      <c r="AX76" s="223">
        <f t="shared" si="33"/>
        <v>0</v>
      </c>
      <c r="AY76" s="223">
        <f t="shared" si="33"/>
        <v>0</v>
      </c>
      <c r="AZ76" s="223">
        <f t="shared" si="33"/>
        <v>0</v>
      </c>
      <c r="BA76" s="223">
        <f t="shared" si="33"/>
        <v>0</v>
      </c>
      <c r="BC76" s="92">
        <f t="shared" si="5"/>
        <v>0</v>
      </c>
      <c r="BD76" s="223">
        <f t="shared" si="6"/>
        <v>0</v>
      </c>
      <c r="BE76" s="92">
        <f>+AA76-'A1'!M73-'A2'!Z73-'A3'!Q76-'A3'!Y76-'A3'!Z76</f>
        <v>0</v>
      </c>
    </row>
    <row r="77" spans="2:57" s="102" customFormat="1" ht="17.100000000000001" customHeight="1">
      <c r="B77" s="253"/>
      <c r="C77" s="462" t="s">
        <v>196</v>
      </c>
      <c r="D77" s="261"/>
      <c r="E77" s="261"/>
      <c r="F77" s="261"/>
      <c r="G77" s="261"/>
      <c r="H77" s="261"/>
      <c r="I77" s="261"/>
      <c r="J77" s="261"/>
      <c r="K77" s="261"/>
      <c r="L77" s="261"/>
      <c r="M77" s="261"/>
      <c r="N77" s="261"/>
      <c r="O77" s="261"/>
      <c r="P77" s="261"/>
      <c r="Q77" s="261">
        <f>+SUM(D77:P77)</f>
        <v>0</v>
      </c>
      <c r="R77" s="261"/>
      <c r="S77" s="261"/>
      <c r="T77" s="261"/>
      <c r="U77" s="261"/>
      <c r="V77" s="261"/>
      <c r="W77" s="261"/>
      <c r="X77" s="261"/>
      <c r="Y77" s="261">
        <f>+SUM(R77:X77)</f>
        <v>0</v>
      </c>
      <c r="Z77" s="261"/>
      <c r="AA77" s="262">
        <f>+'A1'!M74+'A2'!Z74+'A3'!Q77+'A3'!Y77+'A3'!Z77</f>
        <v>0</v>
      </c>
      <c r="AB77" s="280"/>
      <c r="AC77" s="101"/>
      <c r="AD77" s="223">
        <f t="shared" ref="AD77:BA77" si="34">+IF((D77+D78&gt;D76),111,0)</f>
        <v>0</v>
      </c>
      <c r="AE77" s="223">
        <f t="shared" si="34"/>
        <v>0</v>
      </c>
      <c r="AF77" s="223">
        <f t="shared" si="34"/>
        <v>0</v>
      </c>
      <c r="AG77" s="223">
        <f t="shared" si="34"/>
        <v>0</v>
      </c>
      <c r="AH77" s="223">
        <f t="shared" si="34"/>
        <v>0</v>
      </c>
      <c r="AI77" s="223">
        <f t="shared" si="34"/>
        <v>0</v>
      </c>
      <c r="AJ77" s="223">
        <f t="shared" si="34"/>
        <v>0</v>
      </c>
      <c r="AK77" s="223">
        <f t="shared" si="34"/>
        <v>0</v>
      </c>
      <c r="AL77" s="223">
        <f t="shared" si="34"/>
        <v>0</v>
      </c>
      <c r="AM77" s="223">
        <f t="shared" si="34"/>
        <v>0</v>
      </c>
      <c r="AN77" s="223">
        <f t="shared" si="34"/>
        <v>0</v>
      </c>
      <c r="AO77" s="223">
        <f t="shared" si="34"/>
        <v>0</v>
      </c>
      <c r="AP77" s="223">
        <f t="shared" si="34"/>
        <v>0</v>
      </c>
      <c r="AQ77" s="223">
        <f t="shared" si="34"/>
        <v>0</v>
      </c>
      <c r="AR77" s="223">
        <f t="shared" si="34"/>
        <v>0</v>
      </c>
      <c r="AS77" s="223">
        <f t="shared" si="34"/>
        <v>0</v>
      </c>
      <c r="AT77" s="223">
        <f t="shared" si="34"/>
        <v>0</v>
      </c>
      <c r="AU77" s="223">
        <f t="shared" si="34"/>
        <v>0</v>
      </c>
      <c r="AV77" s="223">
        <f t="shared" si="34"/>
        <v>0</v>
      </c>
      <c r="AW77" s="223">
        <f t="shared" si="34"/>
        <v>0</v>
      </c>
      <c r="AX77" s="223">
        <f t="shared" si="34"/>
        <v>0</v>
      </c>
      <c r="AY77" s="223">
        <f t="shared" si="34"/>
        <v>0</v>
      </c>
      <c r="AZ77" s="223">
        <f t="shared" si="34"/>
        <v>0</v>
      </c>
      <c r="BA77" s="223">
        <f t="shared" si="34"/>
        <v>0</v>
      </c>
      <c r="BB77" s="57"/>
      <c r="BC77" s="92">
        <f>+Q77-SUM(D77:P77)</f>
        <v>0</v>
      </c>
      <c r="BD77" s="223">
        <f>+Y77-SUM(R77:X77)</f>
        <v>0</v>
      </c>
      <c r="BE77" s="92">
        <f>+AA77-'A1'!M74-'A2'!Z74-'A3'!Q77-'A3'!Y77-'A3'!Z77</f>
        <v>0</v>
      </c>
    </row>
    <row r="78" spans="2:57" s="102" customFormat="1" ht="17.100000000000001" customHeight="1">
      <c r="B78" s="253"/>
      <c r="C78" s="462" t="s">
        <v>197</v>
      </c>
      <c r="D78" s="261"/>
      <c r="E78" s="261"/>
      <c r="F78" s="261"/>
      <c r="G78" s="261"/>
      <c r="H78" s="261"/>
      <c r="I78" s="261"/>
      <c r="J78" s="261"/>
      <c r="K78" s="261"/>
      <c r="L78" s="261"/>
      <c r="M78" s="261"/>
      <c r="N78" s="261"/>
      <c r="O78" s="261"/>
      <c r="P78" s="261"/>
      <c r="Q78" s="261">
        <f>+SUM(D78:P78)</f>
        <v>0</v>
      </c>
      <c r="R78" s="261"/>
      <c r="S78" s="261"/>
      <c r="T78" s="261"/>
      <c r="U78" s="261"/>
      <c r="V78" s="261"/>
      <c r="W78" s="261"/>
      <c r="X78" s="261"/>
      <c r="Y78" s="261">
        <f>+SUM(R78:X78)</f>
        <v>0</v>
      </c>
      <c r="Z78" s="261"/>
      <c r="AA78" s="262">
        <f>+'A1'!M75+'A2'!Z75+'A3'!Q78+'A3'!Y78+'A3'!Z78</f>
        <v>0</v>
      </c>
      <c r="AB78" s="280"/>
      <c r="AC78" s="101"/>
      <c r="AD78" s="223"/>
      <c r="AE78" s="223"/>
      <c r="AF78" s="223"/>
      <c r="AG78" s="223"/>
      <c r="AH78" s="223"/>
      <c r="AI78" s="223"/>
      <c r="AJ78" s="223"/>
      <c r="AK78" s="223"/>
      <c r="AL78" s="223"/>
      <c r="AM78" s="223"/>
      <c r="AN78" s="223"/>
      <c r="AO78" s="223"/>
      <c r="AP78" s="223"/>
      <c r="AQ78" s="223"/>
      <c r="AR78" s="223"/>
      <c r="AS78" s="223"/>
      <c r="AT78" s="223"/>
      <c r="AU78" s="223"/>
      <c r="AV78" s="223"/>
      <c r="AW78" s="223"/>
      <c r="AX78" s="223"/>
      <c r="AY78" s="223"/>
      <c r="AZ78" s="223"/>
      <c r="BA78" s="223"/>
      <c r="BB78" s="57"/>
      <c r="BC78" s="92">
        <f>+Q78-SUM(D78:P78)</f>
        <v>0</v>
      </c>
      <c r="BD78" s="223">
        <f>+Y78-SUM(R78:X78)</f>
        <v>0</v>
      </c>
      <c r="BE78" s="92">
        <f>+AA78-'A1'!M75-'A2'!Z75-'A3'!Q78-'A3'!Y78-'A3'!Z78</f>
        <v>0</v>
      </c>
    </row>
    <row r="79" spans="2:57" s="102" customFormat="1" ht="16.5" customHeight="1">
      <c r="B79" s="254"/>
      <c r="C79" s="463" t="s">
        <v>136</v>
      </c>
      <c r="D79" s="263"/>
      <c r="E79" s="263"/>
      <c r="F79" s="263"/>
      <c r="G79" s="263"/>
      <c r="H79" s="263"/>
      <c r="I79" s="263"/>
      <c r="J79" s="263"/>
      <c r="K79" s="263"/>
      <c r="L79" s="263"/>
      <c r="M79" s="263"/>
      <c r="N79" s="263"/>
      <c r="O79" s="263"/>
      <c r="P79" s="263"/>
      <c r="Q79" s="261">
        <f t="shared" si="3"/>
        <v>0</v>
      </c>
      <c r="R79" s="263"/>
      <c r="S79" s="263"/>
      <c r="T79" s="263"/>
      <c r="U79" s="263"/>
      <c r="V79" s="263"/>
      <c r="W79" s="263"/>
      <c r="X79" s="263"/>
      <c r="Y79" s="261">
        <f t="shared" si="4"/>
        <v>0</v>
      </c>
      <c r="Z79" s="263"/>
      <c r="AA79" s="262">
        <f>+'A1'!M76+'A2'!Z76+'A3'!Q79+'A3'!Y79+'A3'!Z79</f>
        <v>0</v>
      </c>
      <c r="AB79" s="281"/>
      <c r="AC79" s="101"/>
      <c r="AD79" s="223">
        <f t="shared" ref="AD79:BA79" si="35">+IF((D79&gt;D76),111,0)</f>
        <v>0</v>
      </c>
      <c r="AE79" s="223">
        <f t="shared" si="35"/>
        <v>0</v>
      </c>
      <c r="AF79" s="223">
        <f t="shared" si="35"/>
        <v>0</v>
      </c>
      <c r="AG79" s="223">
        <f t="shared" si="35"/>
        <v>0</v>
      </c>
      <c r="AH79" s="223">
        <f t="shared" si="35"/>
        <v>0</v>
      </c>
      <c r="AI79" s="223">
        <f t="shared" si="35"/>
        <v>0</v>
      </c>
      <c r="AJ79" s="223">
        <f t="shared" si="35"/>
        <v>0</v>
      </c>
      <c r="AK79" s="223">
        <f t="shared" si="35"/>
        <v>0</v>
      </c>
      <c r="AL79" s="223">
        <f t="shared" si="35"/>
        <v>0</v>
      </c>
      <c r="AM79" s="223">
        <f t="shared" si="35"/>
        <v>0</v>
      </c>
      <c r="AN79" s="223">
        <f t="shared" si="35"/>
        <v>0</v>
      </c>
      <c r="AO79" s="223">
        <f t="shared" si="35"/>
        <v>0</v>
      </c>
      <c r="AP79" s="223">
        <f t="shared" si="35"/>
        <v>0</v>
      </c>
      <c r="AQ79" s="223">
        <f t="shared" si="35"/>
        <v>0</v>
      </c>
      <c r="AR79" s="223">
        <f t="shared" si="35"/>
        <v>0</v>
      </c>
      <c r="AS79" s="223">
        <f t="shared" si="35"/>
        <v>0</v>
      </c>
      <c r="AT79" s="223">
        <f t="shared" si="35"/>
        <v>0</v>
      </c>
      <c r="AU79" s="223">
        <f t="shared" si="35"/>
        <v>0</v>
      </c>
      <c r="AV79" s="223">
        <f t="shared" si="35"/>
        <v>0</v>
      </c>
      <c r="AW79" s="223">
        <f t="shared" si="35"/>
        <v>0</v>
      </c>
      <c r="AX79" s="223">
        <f t="shared" si="35"/>
        <v>0</v>
      </c>
      <c r="AY79" s="223">
        <f t="shared" si="35"/>
        <v>0</v>
      </c>
      <c r="AZ79" s="223">
        <f t="shared" si="35"/>
        <v>0</v>
      </c>
      <c r="BA79" s="223">
        <f t="shared" si="35"/>
        <v>0</v>
      </c>
      <c r="BB79" s="57"/>
      <c r="BC79" s="92">
        <f t="shared" si="5"/>
        <v>0</v>
      </c>
      <c r="BD79" s="223">
        <f t="shared" si="6"/>
        <v>0</v>
      </c>
      <c r="BE79" s="92">
        <f>+AA79-'A1'!M76-'A2'!Z76-'A3'!Q79-'A3'!Y79-'A3'!Z79</f>
        <v>0</v>
      </c>
    </row>
    <row r="80" spans="2:57" s="102" customFormat="1" ht="17.100000000000001" customHeight="1">
      <c r="B80" s="254"/>
      <c r="C80" s="371" t="s">
        <v>217</v>
      </c>
      <c r="D80" s="485"/>
      <c r="E80" s="485"/>
      <c r="F80" s="485"/>
      <c r="G80" s="485"/>
      <c r="H80" s="485"/>
      <c r="I80" s="485"/>
      <c r="J80" s="485"/>
      <c r="K80" s="485"/>
      <c r="L80" s="485"/>
      <c r="M80" s="485"/>
      <c r="N80" s="485"/>
      <c r="O80" s="485"/>
      <c r="P80" s="485"/>
      <c r="Q80" s="485"/>
      <c r="R80" s="485"/>
      <c r="S80" s="485"/>
      <c r="T80" s="485"/>
      <c r="U80" s="485"/>
      <c r="V80" s="485"/>
      <c r="W80" s="485"/>
      <c r="X80" s="485"/>
      <c r="Y80" s="485"/>
      <c r="Z80" s="485"/>
      <c r="AA80" s="474"/>
      <c r="AB80" s="486"/>
      <c r="AC80" s="101"/>
      <c r="AD80" s="223"/>
      <c r="AE80" s="223"/>
      <c r="AF80" s="223"/>
      <c r="AG80" s="223"/>
      <c r="AH80" s="223"/>
      <c r="AI80" s="223"/>
      <c r="AJ80" s="223"/>
      <c r="AK80" s="223"/>
      <c r="AL80" s="223"/>
      <c r="AM80" s="223"/>
      <c r="AN80" s="223"/>
      <c r="AO80" s="223"/>
      <c r="AP80" s="223"/>
      <c r="AQ80" s="223"/>
      <c r="AR80" s="223"/>
      <c r="AS80" s="223"/>
      <c r="AT80" s="223"/>
      <c r="AU80" s="223"/>
      <c r="AV80" s="223"/>
      <c r="AW80" s="223"/>
      <c r="AX80" s="223"/>
      <c r="AY80" s="223"/>
      <c r="AZ80" s="223"/>
      <c r="BA80" s="223"/>
      <c r="BB80" s="57"/>
      <c r="BC80" s="92"/>
      <c r="BD80" s="223"/>
      <c r="BE80" s="92">
        <f>+IF(AA80&lt;=AA76,0,100)</f>
        <v>0</v>
      </c>
    </row>
    <row r="81" spans="2:57" s="102" customFormat="1" ht="17.100000000000001" customHeight="1">
      <c r="B81" s="254"/>
      <c r="C81" s="371" t="s">
        <v>218</v>
      </c>
      <c r="D81" s="485"/>
      <c r="E81" s="485"/>
      <c r="F81" s="485"/>
      <c r="G81" s="485"/>
      <c r="H81" s="485"/>
      <c r="I81" s="485"/>
      <c r="J81" s="485"/>
      <c r="K81" s="485"/>
      <c r="L81" s="485"/>
      <c r="M81" s="485"/>
      <c r="N81" s="485"/>
      <c r="O81" s="485"/>
      <c r="P81" s="485"/>
      <c r="Q81" s="485"/>
      <c r="R81" s="485"/>
      <c r="S81" s="485"/>
      <c r="T81" s="485"/>
      <c r="U81" s="485"/>
      <c r="V81" s="485"/>
      <c r="W81" s="485"/>
      <c r="X81" s="485"/>
      <c r="Y81" s="485"/>
      <c r="Z81" s="485"/>
      <c r="AA81" s="474"/>
      <c r="AB81" s="486"/>
      <c r="AC81" s="101"/>
      <c r="AD81" s="223"/>
      <c r="AE81" s="223"/>
      <c r="AF81" s="223"/>
      <c r="AG81" s="223"/>
      <c r="AH81" s="223"/>
      <c r="AI81" s="223"/>
      <c r="AJ81" s="223"/>
      <c r="AK81" s="223"/>
      <c r="AL81" s="223"/>
      <c r="AM81" s="223"/>
      <c r="AN81" s="223"/>
      <c r="AO81" s="223"/>
      <c r="AP81" s="223"/>
      <c r="AQ81" s="223"/>
      <c r="AR81" s="223"/>
      <c r="AS81" s="223"/>
      <c r="AT81" s="223"/>
      <c r="AU81" s="223"/>
      <c r="AV81" s="223"/>
      <c r="AW81" s="223"/>
      <c r="AX81" s="223"/>
      <c r="AY81" s="223"/>
      <c r="AZ81" s="223"/>
      <c r="BA81" s="223"/>
      <c r="BB81" s="57"/>
      <c r="BC81" s="92"/>
      <c r="BD81" s="223"/>
      <c r="BE81" s="92">
        <f>+IF(AA81&lt;=AA76,0,100)</f>
        <v>0</v>
      </c>
    </row>
    <row r="82" spans="2:57" s="53" customFormat="1" ht="24.9" customHeight="1">
      <c r="B82" s="318"/>
      <c r="C82" s="465" t="s">
        <v>59</v>
      </c>
      <c r="D82" s="376"/>
      <c r="E82" s="376"/>
      <c r="F82" s="376"/>
      <c r="G82" s="376"/>
      <c r="H82" s="376"/>
      <c r="I82" s="376"/>
      <c r="J82" s="376"/>
      <c r="K82" s="376"/>
      <c r="L82" s="376"/>
      <c r="M82" s="376"/>
      <c r="N82" s="376"/>
      <c r="O82" s="376"/>
      <c r="P82" s="376"/>
      <c r="Q82" s="379"/>
      <c r="R82" s="376"/>
      <c r="S82" s="376"/>
      <c r="T82" s="376"/>
      <c r="U82" s="376"/>
      <c r="V82" s="376"/>
      <c r="W82" s="376"/>
      <c r="X82" s="376"/>
      <c r="Y82" s="379"/>
      <c r="Z82" s="376"/>
      <c r="AA82" s="377"/>
      <c r="AB82" s="282"/>
      <c r="AC82" s="52"/>
      <c r="AD82" s="223"/>
      <c r="AE82" s="223"/>
      <c r="AF82" s="223"/>
      <c r="AG82" s="223"/>
      <c r="AH82" s="223"/>
      <c r="AI82" s="223"/>
      <c r="AJ82" s="223"/>
      <c r="AK82" s="223"/>
      <c r="AL82" s="223"/>
      <c r="AM82" s="223"/>
      <c r="AN82" s="223"/>
      <c r="AO82" s="223"/>
      <c r="AP82" s="223"/>
      <c r="AQ82" s="223"/>
      <c r="AR82" s="223"/>
      <c r="AS82" s="223"/>
      <c r="AT82" s="223"/>
      <c r="AU82" s="223"/>
      <c r="AV82" s="223"/>
      <c r="AW82" s="223"/>
      <c r="AX82" s="223"/>
      <c r="AY82" s="223"/>
      <c r="AZ82" s="223"/>
      <c r="BA82" s="223"/>
      <c r="BB82" s="57"/>
      <c r="BC82" s="92"/>
      <c r="BD82" s="223"/>
      <c r="BE82" s="92"/>
    </row>
    <row r="83" spans="2:57" s="53" customFormat="1" ht="17.100000000000001" customHeight="1">
      <c r="B83" s="319"/>
      <c r="C83" s="470" t="s">
        <v>215</v>
      </c>
      <c r="D83" s="471"/>
      <c r="E83" s="471"/>
      <c r="F83" s="471"/>
      <c r="G83" s="471"/>
      <c r="H83" s="471"/>
      <c r="I83" s="471"/>
      <c r="J83" s="471"/>
      <c r="K83" s="471"/>
      <c r="L83" s="471"/>
      <c r="M83" s="471"/>
      <c r="N83" s="471"/>
      <c r="O83" s="471"/>
      <c r="P83" s="471"/>
      <c r="Q83" s="475">
        <f>+SUM(D83:P83)</f>
        <v>0</v>
      </c>
      <c r="R83" s="471"/>
      <c r="S83" s="471"/>
      <c r="T83" s="471"/>
      <c r="U83" s="471"/>
      <c r="V83" s="471"/>
      <c r="W83" s="471"/>
      <c r="X83" s="471"/>
      <c r="Y83" s="475">
        <f>+SUM(R83:X83)</f>
        <v>0</v>
      </c>
      <c r="Z83" s="471"/>
      <c r="AA83" s="469">
        <f>+'A1'!M78+'A2'!Z78+'A3'!Q83+'A3'!Y83+'A3'!Z83</f>
        <v>0</v>
      </c>
      <c r="AB83" s="473"/>
      <c r="AC83" s="52"/>
      <c r="AD83" s="223">
        <f t="shared" ref="AD83:BA83" si="36">+D76-SUM(D83:D88)</f>
        <v>0</v>
      </c>
      <c r="AE83" s="223">
        <f t="shared" si="36"/>
        <v>0</v>
      </c>
      <c r="AF83" s="223">
        <f t="shared" si="36"/>
        <v>0</v>
      </c>
      <c r="AG83" s="223">
        <f t="shared" si="36"/>
        <v>0</v>
      </c>
      <c r="AH83" s="223">
        <f t="shared" si="36"/>
        <v>0</v>
      </c>
      <c r="AI83" s="223">
        <f t="shared" si="36"/>
        <v>0</v>
      </c>
      <c r="AJ83" s="223">
        <f t="shared" si="36"/>
        <v>0</v>
      </c>
      <c r="AK83" s="223">
        <f t="shared" si="36"/>
        <v>0</v>
      </c>
      <c r="AL83" s="223">
        <f t="shared" si="36"/>
        <v>0</v>
      </c>
      <c r="AM83" s="223">
        <f t="shared" si="36"/>
        <v>0</v>
      </c>
      <c r="AN83" s="223">
        <f t="shared" si="36"/>
        <v>0</v>
      </c>
      <c r="AO83" s="223">
        <f t="shared" si="36"/>
        <v>0</v>
      </c>
      <c r="AP83" s="223">
        <f t="shared" si="36"/>
        <v>0</v>
      </c>
      <c r="AQ83" s="223">
        <f t="shared" si="36"/>
        <v>0</v>
      </c>
      <c r="AR83" s="223">
        <f t="shared" si="36"/>
        <v>0</v>
      </c>
      <c r="AS83" s="223">
        <f t="shared" si="36"/>
        <v>0</v>
      </c>
      <c r="AT83" s="223">
        <f t="shared" si="36"/>
        <v>0</v>
      </c>
      <c r="AU83" s="223">
        <f t="shared" si="36"/>
        <v>0</v>
      </c>
      <c r="AV83" s="223">
        <f t="shared" si="36"/>
        <v>0</v>
      </c>
      <c r="AW83" s="223">
        <f t="shared" si="36"/>
        <v>0</v>
      </c>
      <c r="AX83" s="223">
        <f t="shared" si="36"/>
        <v>0</v>
      </c>
      <c r="AY83" s="223">
        <f t="shared" si="36"/>
        <v>0</v>
      </c>
      <c r="AZ83" s="223">
        <f t="shared" si="36"/>
        <v>0</v>
      </c>
      <c r="BA83" s="223">
        <f t="shared" si="36"/>
        <v>0</v>
      </c>
      <c r="BB83" s="57"/>
      <c r="BC83" s="92">
        <f t="shared" ref="BC83" si="37">+Q83-SUM(D83:P83)</f>
        <v>0</v>
      </c>
      <c r="BD83" s="223">
        <f t="shared" ref="BD83" si="38">+Y83-SUM(R83:X83)</f>
        <v>0</v>
      </c>
      <c r="BE83" s="92">
        <f>+AA83-'A1'!M78-'A2'!Z78-'A3'!Q83-'A3'!Y83-'A3'!Z83</f>
        <v>0</v>
      </c>
    </row>
    <row r="84" spans="2:57" s="53" customFormat="1" ht="17.100000000000001" customHeight="1">
      <c r="B84" s="319"/>
      <c r="C84" s="470" t="s">
        <v>216</v>
      </c>
      <c r="D84" s="471"/>
      <c r="E84" s="471"/>
      <c r="F84" s="471"/>
      <c r="G84" s="471"/>
      <c r="H84" s="471"/>
      <c r="I84" s="471"/>
      <c r="J84" s="471"/>
      <c r="K84" s="471"/>
      <c r="L84" s="471"/>
      <c r="M84" s="471"/>
      <c r="N84" s="471"/>
      <c r="O84" s="471"/>
      <c r="P84" s="471"/>
      <c r="Q84" s="475">
        <f>+SUM(D84:P84)</f>
        <v>0</v>
      </c>
      <c r="R84" s="471"/>
      <c r="S84" s="471"/>
      <c r="T84" s="471"/>
      <c r="U84" s="471"/>
      <c r="V84" s="471"/>
      <c r="W84" s="471"/>
      <c r="X84" s="471"/>
      <c r="Y84" s="475">
        <f>+SUM(R84:X84)</f>
        <v>0</v>
      </c>
      <c r="Z84" s="471"/>
      <c r="AA84" s="469">
        <f>+'A1'!M79+'A2'!Z79+'A3'!Q84+'A3'!Y84+'A3'!Z84</f>
        <v>0</v>
      </c>
      <c r="AB84" s="473"/>
      <c r="AC84" s="52"/>
      <c r="AD84" s="223"/>
      <c r="AE84" s="223"/>
      <c r="AF84" s="223"/>
      <c r="AG84" s="223"/>
      <c r="AH84" s="223"/>
      <c r="AI84" s="223"/>
      <c r="AJ84" s="223"/>
      <c r="AK84" s="223"/>
      <c r="AL84" s="223"/>
      <c r="AM84" s="223"/>
      <c r="AN84" s="223"/>
      <c r="AO84" s="223"/>
      <c r="AP84" s="223"/>
      <c r="AQ84" s="223"/>
      <c r="AR84" s="223"/>
      <c r="AS84" s="223"/>
      <c r="AT84" s="223"/>
      <c r="AU84" s="223"/>
      <c r="AV84" s="223"/>
      <c r="AW84" s="223"/>
      <c r="AX84" s="223"/>
      <c r="AY84" s="223"/>
      <c r="AZ84" s="223"/>
      <c r="BA84" s="223"/>
      <c r="BB84" s="57"/>
      <c r="BC84" s="92">
        <f t="shared" ref="BC84" si="39">+Q84-SUM(D84:P84)</f>
        <v>0</v>
      </c>
      <c r="BD84" s="223">
        <f t="shared" ref="BD84" si="40">+Y84-SUM(R84:X84)</f>
        <v>0</v>
      </c>
      <c r="BE84" s="92">
        <f>+AA84-'A1'!M79-'A2'!Z79-'A3'!Q84-'A3'!Y84-'A3'!Z84</f>
        <v>0</v>
      </c>
    </row>
    <row r="85" spans="2:57" s="53" customFormat="1" ht="17.100000000000001" customHeight="1">
      <c r="B85" s="319"/>
      <c r="C85" s="458" t="s">
        <v>184</v>
      </c>
      <c r="D85" s="376"/>
      <c r="E85" s="376"/>
      <c r="F85" s="376"/>
      <c r="G85" s="376"/>
      <c r="H85" s="376"/>
      <c r="I85" s="376"/>
      <c r="J85" s="376"/>
      <c r="K85" s="376"/>
      <c r="L85" s="376"/>
      <c r="M85" s="376"/>
      <c r="N85" s="376"/>
      <c r="O85" s="376"/>
      <c r="P85" s="376"/>
      <c r="Q85" s="379">
        <f t="shared" si="3"/>
        <v>0</v>
      </c>
      <c r="R85" s="376"/>
      <c r="S85" s="376"/>
      <c r="T85" s="376"/>
      <c r="U85" s="376"/>
      <c r="V85" s="376"/>
      <c r="W85" s="376"/>
      <c r="X85" s="376"/>
      <c r="Y85" s="379">
        <f t="shared" si="4"/>
        <v>0</v>
      </c>
      <c r="Z85" s="376"/>
      <c r="AA85" s="377">
        <f>+'A1'!M80+'A2'!Z80+'A3'!Q85+'A3'!Y85+'A3'!Z85</f>
        <v>0</v>
      </c>
      <c r="AB85" s="282"/>
      <c r="AC85" s="52"/>
      <c r="AD85" s="223"/>
      <c r="AE85" s="223"/>
      <c r="AF85" s="223"/>
      <c r="AG85" s="223"/>
      <c r="AH85" s="223"/>
      <c r="AI85" s="223"/>
      <c r="AJ85" s="223"/>
      <c r="AK85" s="223"/>
      <c r="AL85" s="223"/>
      <c r="AM85" s="223"/>
      <c r="AN85" s="223"/>
      <c r="AO85" s="223"/>
      <c r="AP85" s="223"/>
      <c r="AQ85" s="223"/>
      <c r="AR85" s="223"/>
      <c r="AS85" s="223"/>
      <c r="AT85" s="223"/>
      <c r="AU85" s="223"/>
      <c r="AV85" s="223"/>
      <c r="AW85" s="223"/>
      <c r="AX85" s="223"/>
      <c r="AY85" s="223"/>
      <c r="AZ85" s="223"/>
      <c r="BA85" s="223"/>
      <c r="BB85" s="57"/>
      <c r="BC85" s="92">
        <f t="shared" si="5"/>
        <v>0</v>
      </c>
      <c r="BD85" s="223">
        <f t="shared" si="6"/>
        <v>0</v>
      </c>
      <c r="BE85" s="92">
        <f>+AA85-'A1'!M80-'A2'!Z80-'A3'!Q85-'A3'!Y85-'A3'!Z85</f>
        <v>0</v>
      </c>
    </row>
    <row r="86" spans="2:57" s="53" customFormat="1" ht="17.100000000000001" customHeight="1">
      <c r="B86" s="319"/>
      <c r="C86" s="458" t="s">
        <v>185</v>
      </c>
      <c r="D86" s="376"/>
      <c r="E86" s="376"/>
      <c r="F86" s="376"/>
      <c r="G86" s="376"/>
      <c r="H86" s="376"/>
      <c r="I86" s="376"/>
      <c r="J86" s="376"/>
      <c r="K86" s="376"/>
      <c r="L86" s="376"/>
      <c r="M86" s="376"/>
      <c r="N86" s="376"/>
      <c r="O86" s="376"/>
      <c r="P86" s="376"/>
      <c r="Q86" s="379">
        <f t="shared" si="3"/>
        <v>0</v>
      </c>
      <c r="R86" s="376"/>
      <c r="S86" s="376"/>
      <c r="T86" s="376"/>
      <c r="U86" s="376"/>
      <c r="V86" s="376"/>
      <c r="W86" s="376"/>
      <c r="X86" s="376"/>
      <c r="Y86" s="379">
        <f t="shared" si="4"/>
        <v>0</v>
      </c>
      <c r="Z86" s="376"/>
      <c r="AA86" s="377">
        <f>+'A1'!M81+'A2'!Z81+'A3'!Q86+'A3'!Y86+'A3'!Z86</f>
        <v>0</v>
      </c>
      <c r="AB86" s="282"/>
      <c r="AC86" s="52"/>
      <c r="AD86" s="223"/>
      <c r="AE86" s="223"/>
      <c r="AF86" s="223"/>
      <c r="AG86" s="223"/>
      <c r="AH86" s="223"/>
      <c r="AI86" s="223"/>
      <c r="AJ86" s="223"/>
      <c r="AK86" s="223"/>
      <c r="AL86" s="223"/>
      <c r="AM86" s="223"/>
      <c r="AN86" s="223"/>
      <c r="AO86" s="223"/>
      <c r="AP86" s="223"/>
      <c r="AQ86" s="223"/>
      <c r="AR86" s="223"/>
      <c r="AS86" s="223"/>
      <c r="AT86" s="223"/>
      <c r="AU86" s="223"/>
      <c r="AV86" s="223"/>
      <c r="AW86" s="223"/>
      <c r="AX86" s="223"/>
      <c r="AY86" s="223"/>
      <c r="AZ86" s="223"/>
      <c r="BA86" s="223"/>
      <c r="BB86" s="57"/>
      <c r="BC86" s="92">
        <f>+Q86-SUM(D86:P86)</f>
        <v>0</v>
      </c>
      <c r="BD86" s="223">
        <f>+Y86-SUM(R86:X86)</f>
        <v>0</v>
      </c>
      <c r="BE86" s="92">
        <f>+AA86-'A1'!M81-'A2'!Z81-'A3'!Q86-'A3'!Y86-'A3'!Z86</f>
        <v>0</v>
      </c>
    </row>
    <row r="87" spans="2:57" s="53" customFormat="1" ht="17.100000000000001" customHeight="1">
      <c r="B87" s="319"/>
      <c r="C87" s="458" t="s">
        <v>186</v>
      </c>
      <c r="D87" s="376"/>
      <c r="E87" s="376"/>
      <c r="F87" s="376"/>
      <c r="G87" s="376"/>
      <c r="H87" s="376"/>
      <c r="I87" s="376"/>
      <c r="J87" s="376"/>
      <c r="K87" s="376"/>
      <c r="L87" s="376"/>
      <c r="M87" s="376"/>
      <c r="N87" s="376"/>
      <c r="O87" s="376"/>
      <c r="P87" s="376"/>
      <c r="Q87" s="379">
        <f t="shared" si="3"/>
        <v>0</v>
      </c>
      <c r="R87" s="376"/>
      <c r="S87" s="376"/>
      <c r="T87" s="376"/>
      <c r="U87" s="376"/>
      <c r="V87" s="376"/>
      <c r="W87" s="376"/>
      <c r="X87" s="376"/>
      <c r="Y87" s="379">
        <f t="shared" si="4"/>
        <v>0</v>
      </c>
      <c r="Z87" s="376"/>
      <c r="AA87" s="377">
        <f>+'A1'!M82+'A2'!Z82+'A3'!Q87+'A3'!Y87+'A3'!Z87</f>
        <v>0</v>
      </c>
      <c r="AB87" s="282"/>
      <c r="AC87" s="52"/>
      <c r="AD87" s="223"/>
      <c r="AE87" s="223"/>
      <c r="AF87" s="223"/>
      <c r="AG87" s="223"/>
      <c r="AH87" s="223"/>
      <c r="AI87" s="223"/>
      <c r="AJ87" s="223"/>
      <c r="AK87" s="223"/>
      <c r="AL87" s="223"/>
      <c r="AM87" s="223"/>
      <c r="AN87" s="223"/>
      <c r="AO87" s="223"/>
      <c r="AP87" s="223"/>
      <c r="AQ87" s="223"/>
      <c r="AR87" s="223"/>
      <c r="AS87" s="223"/>
      <c r="AT87" s="223"/>
      <c r="AU87" s="223"/>
      <c r="AV87" s="223"/>
      <c r="AW87" s="223"/>
      <c r="AX87" s="223"/>
      <c r="AY87" s="223"/>
      <c r="AZ87" s="223"/>
      <c r="BA87" s="223"/>
      <c r="BB87" s="57"/>
      <c r="BC87" s="92">
        <f>+Q87-SUM(D87:P87)</f>
        <v>0</v>
      </c>
      <c r="BD87" s="223">
        <f>+Y87-SUM(R87:X87)</f>
        <v>0</v>
      </c>
      <c r="BE87" s="92">
        <f>+AA87-'A1'!M82-'A2'!Z82-'A3'!Q87-'A3'!Y87-'A3'!Z87</f>
        <v>0</v>
      </c>
    </row>
    <row r="88" spans="2:57" s="53" customFormat="1" ht="17.100000000000001" customHeight="1">
      <c r="B88" s="318"/>
      <c r="C88" s="458" t="s">
        <v>183</v>
      </c>
      <c r="D88" s="376"/>
      <c r="E88" s="376"/>
      <c r="F88" s="376"/>
      <c r="G88" s="376"/>
      <c r="H88" s="376"/>
      <c r="I88" s="376"/>
      <c r="J88" s="376"/>
      <c r="K88" s="376"/>
      <c r="L88" s="376"/>
      <c r="M88" s="376"/>
      <c r="N88" s="376"/>
      <c r="O88" s="376"/>
      <c r="P88" s="376"/>
      <c r="Q88" s="379">
        <f t="shared" si="3"/>
        <v>0</v>
      </c>
      <c r="R88" s="376"/>
      <c r="S88" s="376"/>
      <c r="T88" s="376"/>
      <c r="U88" s="376"/>
      <c r="V88" s="376"/>
      <c r="W88" s="376"/>
      <c r="X88" s="376"/>
      <c r="Y88" s="379">
        <f t="shared" si="4"/>
        <v>0</v>
      </c>
      <c r="Z88" s="376"/>
      <c r="AA88" s="377">
        <f>+'A1'!M83+'A2'!Z83+'A3'!Q88+'A3'!Y88+'A3'!Z88</f>
        <v>0</v>
      </c>
      <c r="AB88" s="282"/>
      <c r="AC88" s="52"/>
      <c r="AD88" s="223"/>
      <c r="AE88" s="223"/>
      <c r="AF88" s="223"/>
      <c r="AG88" s="223"/>
      <c r="AH88" s="223"/>
      <c r="AI88" s="223"/>
      <c r="AJ88" s="223"/>
      <c r="AK88" s="223"/>
      <c r="AL88" s="223"/>
      <c r="AM88" s="223"/>
      <c r="AN88" s="223"/>
      <c r="AO88" s="223"/>
      <c r="AP88" s="223"/>
      <c r="AQ88" s="223"/>
      <c r="AR88" s="223"/>
      <c r="AS88" s="223"/>
      <c r="AT88" s="223"/>
      <c r="AU88" s="223"/>
      <c r="AV88" s="223"/>
      <c r="AW88" s="223"/>
      <c r="AX88" s="223"/>
      <c r="AY88" s="223"/>
      <c r="AZ88" s="223"/>
      <c r="BA88" s="223"/>
      <c r="BB88" s="57"/>
      <c r="BC88" s="92">
        <f t="shared" si="5"/>
        <v>0</v>
      </c>
      <c r="BD88" s="223">
        <f t="shared" si="6"/>
        <v>0</v>
      </c>
      <c r="BE88" s="92">
        <f>+AA88-'A1'!M83-'A2'!Z83-'A3'!Q88-'A3'!Y88-'A3'!Z88</f>
        <v>0</v>
      </c>
    </row>
    <row r="89" spans="2:57" s="57" customFormat="1" ht="30" customHeight="1">
      <c r="B89" s="323"/>
      <c r="C89" s="464" t="s">
        <v>102</v>
      </c>
      <c r="D89" s="382"/>
      <c r="E89" s="382"/>
      <c r="F89" s="382"/>
      <c r="G89" s="382"/>
      <c r="H89" s="382"/>
      <c r="I89" s="382"/>
      <c r="J89" s="382"/>
      <c r="K89" s="382"/>
      <c r="L89" s="382"/>
      <c r="M89" s="382"/>
      <c r="N89" s="382"/>
      <c r="O89" s="382"/>
      <c r="P89" s="382"/>
      <c r="Q89" s="383"/>
      <c r="R89" s="382"/>
      <c r="S89" s="382"/>
      <c r="T89" s="382"/>
      <c r="U89" s="382"/>
      <c r="V89" s="382"/>
      <c r="W89" s="382"/>
      <c r="X89" s="382"/>
      <c r="Y89" s="383"/>
      <c r="Z89" s="382"/>
      <c r="AA89" s="377"/>
      <c r="AB89" s="277"/>
      <c r="AC89" s="56"/>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3"/>
      <c r="BA89" s="223"/>
      <c r="BC89" s="92"/>
      <c r="BD89" s="223"/>
      <c r="BE89" s="92"/>
    </row>
    <row r="90" spans="2:57" s="53" customFormat="1" ht="17.100000000000001" customHeight="1">
      <c r="B90" s="318"/>
      <c r="C90" s="457" t="s">
        <v>10</v>
      </c>
      <c r="D90" s="376"/>
      <c r="E90" s="376"/>
      <c r="F90" s="376"/>
      <c r="G90" s="376"/>
      <c r="H90" s="376"/>
      <c r="I90" s="376"/>
      <c r="J90" s="376"/>
      <c r="K90" s="376"/>
      <c r="L90" s="376"/>
      <c r="M90" s="376"/>
      <c r="N90" s="376"/>
      <c r="O90" s="376"/>
      <c r="P90" s="376"/>
      <c r="Q90" s="379">
        <f t="shared" si="3"/>
        <v>0</v>
      </c>
      <c r="R90" s="376"/>
      <c r="S90" s="376"/>
      <c r="T90" s="376"/>
      <c r="U90" s="376"/>
      <c r="V90" s="376"/>
      <c r="W90" s="376"/>
      <c r="X90" s="376"/>
      <c r="Y90" s="379">
        <f t="shared" si="4"/>
        <v>0</v>
      </c>
      <c r="Z90" s="376"/>
      <c r="AA90" s="378">
        <f>+'A1'!M85+'A2'!Z85+'A3'!Q90+'A3'!Y90+'A3'!Z90</f>
        <v>0</v>
      </c>
      <c r="AB90" s="278"/>
      <c r="AC90" s="52"/>
      <c r="AD90" s="223">
        <f t="shared" ref="AD90:BA90" si="41">+D90-SUM(D91:D92)</f>
        <v>0</v>
      </c>
      <c r="AE90" s="223">
        <f t="shared" si="41"/>
        <v>0</v>
      </c>
      <c r="AF90" s="223">
        <f t="shared" si="41"/>
        <v>0</v>
      </c>
      <c r="AG90" s="223">
        <f t="shared" si="41"/>
        <v>0</v>
      </c>
      <c r="AH90" s="223">
        <f t="shared" si="41"/>
        <v>0</v>
      </c>
      <c r="AI90" s="223">
        <f t="shared" si="41"/>
        <v>0</v>
      </c>
      <c r="AJ90" s="223">
        <f t="shared" si="41"/>
        <v>0</v>
      </c>
      <c r="AK90" s="223">
        <f t="shared" si="41"/>
        <v>0</v>
      </c>
      <c r="AL90" s="223">
        <f t="shared" si="41"/>
        <v>0</v>
      </c>
      <c r="AM90" s="223">
        <f t="shared" si="41"/>
        <v>0</v>
      </c>
      <c r="AN90" s="223">
        <f t="shared" si="41"/>
        <v>0</v>
      </c>
      <c r="AO90" s="223">
        <f t="shared" si="41"/>
        <v>0</v>
      </c>
      <c r="AP90" s="223">
        <f t="shared" si="41"/>
        <v>0</v>
      </c>
      <c r="AQ90" s="223">
        <f t="shared" si="41"/>
        <v>0</v>
      </c>
      <c r="AR90" s="223">
        <f t="shared" si="41"/>
        <v>0</v>
      </c>
      <c r="AS90" s="223">
        <f t="shared" si="41"/>
        <v>0</v>
      </c>
      <c r="AT90" s="223">
        <f t="shared" si="41"/>
        <v>0</v>
      </c>
      <c r="AU90" s="223">
        <f t="shared" si="41"/>
        <v>0</v>
      </c>
      <c r="AV90" s="223">
        <f t="shared" si="41"/>
        <v>0</v>
      </c>
      <c r="AW90" s="223">
        <f t="shared" si="41"/>
        <v>0</v>
      </c>
      <c r="AX90" s="223">
        <f t="shared" si="41"/>
        <v>0</v>
      </c>
      <c r="AY90" s="223">
        <f t="shared" si="41"/>
        <v>0</v>
      </c>
      <c r="AZ90" s="223">
        <f t="shared" si="41"/>
        <v>0</v>
      </c>
      <c r="BA90" s="223">
        <f t="shared" si="41"/>
        <v>0</v>
      </c>
      <c r="BB90" s="57"/>
      <c r="BC90" s="92">
        <f t="shared" si="5"/>
        <v>0</v>
      </c>
      <c r="BD90" s="223">
        <f t="shared" si="6"/>
        <v>0</v>
      </c>
      <c r="BE90" s="92">
        <f>+AA90-'A1'!M85-'A2'!Z85-'A3'!Q90-'A3'!Y90-'A3'!Z90</f>
        <v>0</v>
      </c>
    </row>
    <row r="91" spans="2:57" s="53" customFormat="1" ht="17.100000000000001" customHeight="1">
      <c r="B91" s="319"/>
      <c r="C91" s="458" t="s">
        <v>52</v>
      </c>
      <c r="D91" s="376"/>
      <c r="E91" s="376"/>
      <c r="F91" s="376"/>
      <c r="G91" s="376"/>
      <c r="H91" s="376"/>
      <c r="I91" s="376"/>
      <c r="J91" s="376"/>
      <c r="K91" s="376"/>
      <c r="L91" s="376"/>
      <c r="M91" s="376"/>
      <c r="N91" s="376"/>
      <c r="O91" s="376"/>
      <c r="P91" s="376"/>
      <c r="Q91" s="379">
        <f t="shared" si="3"/>
        <v>0</v>
      </c>
      <c r="R91" s="376"/>
      <c r="S91" s="376"/>
      <c r="T91" s="376"/>
      <c r="U91" s="376"/>
      <c r="V91" s="376"/>
      <c r="W91" s="376"/>
      <c r="X91" s="376"/>
      <c r="Y91" s="379">
        <f t="shared" si="4"/>
        <v>0</v>
      </c>
      <c r="Z91" s="376"/>
      <c r="AA91" s="378">
        <f>+'A1'!M86+'A2'!Z86+'A3'!Q91+'A3'!Y91+'A3'!Z91</f>
        <v>0</v>
      </c>
      <c r="AB91" s="278"/>
      <c r="AC91" s="52"/>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3"/>
      <c r="BA91" s="223"/>
      <c r="BB91" s="57"/>
      <c r="BC91" s="92">
        <f t="shared" si="5"/>
        <v>0</v>
      </c>
      <c r="BD91" s="223">
        <f t="shared" si="6"/>
        <v>0</v>
      </c>
      <c r="BE91" s="92">
        <f>+AA91-'A1'!M86-'A2'!Z86-'A3'!Q91-'A3'!Y91-'A3'!Z91</f>
        <v>0</v>
      </c>
    </row>
    <row r="92" spans="2:57" s="53" customFormat="1" ht="17.100000000000001" customHeight="1">
      <c r="B92" s="319"/>
      <c r="C92" s="184" t="s">
        <v>53</v>
      </c>
      <c r="D92" s="376"/>
      <c r="E92" s="376"/>
      <c r="F92" s="376"/>
      <c r="G92" s="376"/>
      <c r="H92" s="376"/>
      <c r="I92" s="376"/>
      <c r="J92" s="376"/>
      <c r="K92" s="376"/>
      <c r="L92" s="376"/>
      <c r="M92" s="376"/>
      <c r="N92" s="376"/>
      <c r="O92" s="376"/>
      <c r="P92" s="376"/>
      <c r="Q92" s="379">
        <f t="shared" ref="Q92:Q139" si="42">+SUM(D92:P92)</f>
        <v>0</v>
      </c>
      <c r="R92" s="376"/>
      <c r="S92" s="376"/>
      <c r="T92" s="376"/>
      <c r="U92" s="376"/>
      <c r="V92" s="376"/>
      <c r="W92" s="376"/>
      <c r="X92" s="376"/>
      <c r="Y92" s="379">
        <f t="shared" ref="Y92:Y139" si="43">+SUM(R92:X92)</f>
        <v>0</v>
      </c>
      <c r="Z92" s="376"/>
      <c r="AA92" s="378">
        <f>+'A1'!M87+'A2'!Z87+'A3'!Q92+'A3'!Y92+'A3'!Z92</f>
        <v>0</v>
      </c>
      <c r="AB92" s="278"/>
      <c r="AC92" s="52"/>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3"/>
      <c r="BA92" s="223"/>
      <c r="BB92" s="57"/>
      <c r="BC92" s="92">
        <f t="shared" ref="BC92:BC138" si="44">+Q92-SUM(D92:P92)</f>
        <v>0</v>
      </c>
      <c r="BD92" s="223">
        <f t="shared" ref="BD92:BD138" si="45">+Y92-SUM(R92:X92)</f>
        <v>0</v>
      </c>
      <c r="BE92" s="92">
        <f>+AA92-'A1'!M87-'A2'!Z87-'A3'!Q92-'A3'!Y92-'A3'!Z92</f>
        <v>0</v>
      </c>
    </row>
    <row r="93" spans="2:57" s="53" customFormat="1" ht="30" customHeight="1">
      <c r="B93" s="318"/>
      <c r="C93" s="182" t="s">
        <v>11</v>
      </c>
      <c r="D93" s="376"/>
      <c r="E93" s="376"/>
      <c r="F93" s="376"/>
      <c r="G93" s="376"/>
      <c r="H93" s="376"/>
      <c r="I93" s="376"/>
      <c r="J93" s="376"/>
      <c r="K93" s="376"/>
      <c r="L93" s="376"/>
      <c r="M93" s="376"/>
      <c r="N93" s="376"/>
      <c r="O93" s="376"/>
      <c r="P93" s="376"/>
      <c r="Q93" s="379">
        <f t="shared" si="42"/>
        <v>0</v>
      </c>
      <c r="R93" s="376"/>
      <c r="S93" s="376"/>
      <c r="T93" s="376"/>
      <c r="U93" s="376"/>
      <c r="V93" s="376"/>
      <c r="W93" s="376"/>
      <c r="X93" s="376"/>
      <c r="Y93" s="379">
        <f t="shared" si="43"/>
        <v>0</v>
      </c>
      <c r="Z93" s="376"/>
      <c r="AA93" s="377">
        <f>+'A1'!M88+'A2'!Z88+'A3'!Q93+'A3'!Y93+'A3'!Z93</f>
        <v>0</v>
      </c>
      <c r="AB93" s="278"/>
      <c r="AC93" s="52"/>
      <c r="AD93" s="223">
        <f t="shared" ref="AD93:BA93" si="46">+D93-SUM(D94:D95)</f>
        <v>0</v>
      </c>
      <c r="AE93" s="223">
        <f t="shared" si="46"/>
        <v>0</v>
      </c>
      <c r="AF93" s="223">
        <f t="shared" si="46"/>
        <v>0</v>
      </c>
      <c r="AG93" s="223">
        <f t="shared" si="46"/>
        <v>0</v>
      </c>
      <c r="AH93" s="223">
        <f t="shared" si="46"/>
        <v>0</v>
      </c>
      <c r="AI93" s="223">
        <f t="shared" si="46"/>
        <v>0</v>
      </c>
      <c r="AJ93" s="223">
        <f t="shared" si="46"/>
        <v>0</v>
      </c>
      <c r="AK93" s="223">
        <f t="shared" si="46"/>
        <v>0</v>
      </c>
      <c r="AL93" s="223">
        <f t="shared" si="46"/>
        <v>0</v>
      </c>
      <c r="AM93" s="223">
        <f t="shared" si="46"/>
        <v>0</v>
      </c>
      <c r="AN93" s="223">
        <f t="shared" si="46"/>
        <v>0</v>
      </c>
      <c r="AO93" s="223">
        <f t="shared" si="46"/>
        <v>0</v>
      </c>
      <c r="AP93" s="223">
        <f t="shared" si="46"/>
        <v>0</v>
      </c>
      <c r="AQ93" s="223">
        <f t="shared" si="46"/>
        <v>0</v>
      </c>
      <c r="AR93" s="223">
        <f t="shared" si="46"/>
        <v>0</v>
      </c>
      <c r="AS93" s="223">
        <f t="shared" si="46"/>
        <v>0</v>
      </c>
      <c r="AT93" s="223">
        <f t="shared" si="46"/>
        <v>0</v>
      </c>
      <c r="AU93" s="223">
        <f t="shared" si="46"/>
        <v>0</v>
      </c>
      <c r="AV93" s="223">
        <f t="shared" si="46"/>
        <v>0</v>
      </c>
      <c r="AW93" s="223">
        <f t="shared" si="46"/>
        <v>0</v>
      </c>
      <c r="AX93" s="223">
        <f t="shared" si="46"/>
        <v>0</v>
      </c>
      <c r="AY93" s="223">
        <f t="shared" si="46"/>
        <v>0</v>
      </c>
      <c r="AZ93" s="223">
        <f t="shared" si="46"/>
        <v>0</v>
      </c>
      <c r="BA93" s="223">
        <f t="shared" si="46"/>
        <v>0</v>
      </c>
      <c r="BB93" s="57"/>
      <c r="BC93" s="92">
        <f t="shared" si="44"/>
        <v>0</v>
      </c>
      <c r="BD93" s="223">
        <f t="shared" si="45"/>
        <v>0</v>
      </c>
      <c r="BE93" s="92">
        <f>+AA93-'A1'!M88-'A2'!Z88-'A3'!Q93-'A3'!Y93-'A3'!Z93</f>
        <v>0</v>
      </c>
    </row>
    <row r="94" spans="2:57" s="53" customFormat="1" ht="17.100000000000001" customHeight="1">
      <c r="B94" s="318"/>
      <c r="C94" s="184" t="s">
        <v>52</v>
      </c>
      <c r="D94" s="376"/>
      <c r="E94" s="376"/>
      <c r="F94" s="376"/>
      <c r="G94" s="376"/>
      <c r="H94" s="376"/>
      <c r="I94" s="376"/>
      <c r="J94" s="376"/>
      <c r="K94" s="376"/>
      <c r="L94" s="376"/>
      <c r="M94" s="376"/>
      <c r="N94" s="376"/>
      <c r="O94" s="376"/>
      <c r="P94" s="376"/>
      <c r="Q94" s="379">
        <f t="shared" si="42"/>
        <v>0</v>
      </c>
      <c r="R94" s="376"/>
      <c r="S94" s="376"/>
      <c r="T94" s="376"/>
      <c r="U94" s="376"/>
      <c r="V94" s="376"/>
      <c r="W94" s="376"/>
      <c r="X94" s="376"/>
      <c r="Y94" s="379">
        <f t="shared" si="43"/>
        <v>0</v>
      </c>
      <c r="Z94" s="376"/>
      <c r="AA94" s="378">
        <f>+'A1'!M89+'A2'!Z89+'A3'!Q94+'A3'!Y94+'A3'!Z94</f>
        <v>0</v>
      </c>
      <c r="AB94" s="278"/>
      <c r="AC94" s="52"/>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3"/>
      <c r="BA94" s="223"/>
      <c r="BB94" s="57"/>
      <c r="BC94" s="92">
        <f t="shared" si="44"/>
        <v>0</v>
      </c>
      <c r="BD94" s="223">
        <f t="shared" si="45"/>
        <v>0</v>
      </c>
      <c r="BE94" s="92">
        <f>+AA94-'A1'!M89-'A2'!Z89-'A3'!Q94-'A3'!Y94-'A3'!Z94</f>
        <v>0</v>
      </c>
    </row>
    <row r="95" spans="2:57" s="53" customFormat="1" ht="17.100000000000001" customHeight="1">
      <c r="B95" s="318"/>
      <c r="C95" s="184" t="s">
        <v>53</v>
      </c>
      <c r="D95" s="376"/>
      <c r="E95" s="376"/>
      <c r="F95" s="376"/>
      <c r="G95" s="376"/>
      <c r="H95" s="376"/>
      <c r="I95" s="376"/>
      <c r="J95" s="376"/>
      <c r="K95" s="376"/>
      <c r="L95" s="376"/>
      <c r="M95" s="376"/>
      <c r="N95" s="376"/>
      <c r="O95" s="376"/>
      <c r="P95" s="376"/>
      <c r="Q95" s="379">
        <f t="shared" si="42"/>
        <v>0</v>
      </c>
      <c r="R95" s="376"/>
      <c r="S95" s="376"/>
      <c r="T95" s="376"/>
      <c r="U95" s="376"/>
      <c r="V95" s="376"/>
      <c r="W95" s="376"/>
      <c r="X95" s="376"/>
      <c r="Y95" s="379">
        <f t="shared" si="43"/>
        <v>0</v>
      </c>
      <c r="Z95" s="376"/>
      <c r="AA95" s="378">
        <f>+'A1'!M90+'A2'!Z90+'A3'!Q95+'A3'!Y95+'A3'!Z95</f>
        <v>0</v>
      </c>
      <c r="AB95" s="278"/>
      <c r="AC95" s="52"/>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3"/>
      <c r="BA95" s="223"/>
      <c r="BB95" s="57"/>
      <c r="BC95" s="92">
        <f t="shared" si="44"/>
        <v>0</v>
      </c>
      <c r="BD95" s="223">
        <f t="shared" si="45"/>
        <v>0</v>
      </c>
      <c r="BE95" s="92">
        <f>+AA95-'A1'!M90-'A2'!Z90-'A3'!Q95-'A3'!Y95-'A3'!Z95</f>
        <v>0</v>
      </c>
    </row>
    <row r="96" spans="2:57" s="57" customFormat="1" ht="30" customHeight="1">
      <c r="B96" s="320"/>
      <c r="C96" s="321" t="s">
        <v>88</v>
      </c>
      <c r="D96" s="380"/>
      <c r="E96" s="380"/>
      <c r="F96" s="380"/>
      <c r="G96" s="380"/>
      <c r="H96" s="380"/>
      <c r="I96" s="380"/>
      <c r="J96" s="380"/>
      <c r="K96" s="380"/>
      <c r="L96" s="380"/>
      <c r="M96" s="380"/>
      <c r="N96" s="380"/>
      <c r="O96" s="380"/>
      <c r="P96" s="380"/>
      <c r="Q96" s="381">
        <f t="shared" si="42"/>
        <v>0</v>
      </c>
      <c r="R96" s="380"/>
      <c r="S96" s="380"/>
      <c r="T96" s="380"/>
      <c r="U96" s="380"/>
      <c r="V96" s="380"/>
      <c r="W96" s="380"/>
      <c r="X96" s="380"/>
      <c r="Y96" s="381">
        <f t="shared" si="43"/>
        <v>0</v>
      </c>
      <c r="Z96" s="380"/>
      <c r="AA96" s="378">
        <f>+'A1'!M91+'A2'!Z91+'A3'!Q96+'A3'!Y96+'A3'!Z96</f>
        <v>0</v>
      </c>
      <c r="AB96" s="279"/>
      <c r="AC96" s="56"/>
      <c r="AD96" s="223">
        <f>+D93-SUM(D96:D101)</f>
        <v>0</v>
      </c>
      <c r="AE96" s="223">
        <f t="shared" ref="AE96:BA96" si="47">+E93-SUM(E96:E101)</f>
        <v>0</v>
      </c>
      <c r="AF96" s="223">
        <f t="shared" si="47"/>
        <v>0</v>
      </c>
      <c r="AG96" s="223">
        <f t="shared" si="47"/>
        <v>0</v>
      </c>
      <c r="AH96" s="223">
        <f t="shared" si="47"/>
        <v>0</v>
      </c>
      <c r="AI96" s="223">
        <f t="shared" si="47"/>
        <v>0</v>
      </c>
      <c r="AJ96" s="223">
        <f t="shared" si="47"/>
        <v>0</v>
      </c>
      <c r="AK96" s="223">
        <f t="shared" si="47"/>
        <v>0</v>
      </c>
      <c r="AL96" s="223">
        <f t="shared" si="47"/>
        <v>0</v>
      </c>
      <c r="AM96" s="223">
        <f t="shared" si="47"/>
        <v>0</v>
      </c>
      <c r="AN96" s="223">
        <f t="shared" si="47"/>
        <v>0</v>
      </c>
      <c r="AO96" s="223">
        <f t="shared" si="47"/>
        <v>0</v>
      </c>
      <c r="AP96" s="223">
        <f t="shared" si="47"/>
        <v>0</v>
      </c>
      <c r="AQ96" s="223">
        <f t="shared" si="47"/>
        <v>0</v>
      </c>
      <c r="AR96" s="223">
        <f t="shared" si="47"/>
        <v>0</v>
      </c>
      <c r="AS96" s="223">
        <f t="shared" si="47"/>
        <v>0</v>
      </c>
      <c r="AT96" s="223">
        <f t="shared" si="47"/>
        <v>0</v>
      </c>
      <c r="AU96" s="223">
        <f t="shared" si="47"/>
        <v>0</v>
      </c>
      <c r="AV96" s="223">
        <f t="shared" si="47"/>
        <v>0</v>
      </c>
      <c r="AW96" s="223">
        <f t="shared" si="47"/>
        <v>0</v>
      </c>
      <c r="AX96" s="223">
        <f t="shared" si="47"/>
        <v>0</v>
      </c>
      <c r="AY96" s="223">
        <f t="shared" si="47"/>
        <v>0</v>
      </c>
      <c r="AZ96" s="223">
        <f t="shared" si="47"/>
        <v>0</v>
      </c>
      <c r="BA96" s="223">
        <f t="shared" si="47"/>
        <v>0</v>
      </c>
      <c r="BC96" s="92">
        <f t="shared" si="44"/>
        <v>0</v>
      </c>
      <c r="BD96" s="223">
        <f t="shared" si="45"/>
        <v>0</v>
      </c>
      <c r="BE96" s="92">
        <f>+AA96-'A1'!M91-'A2'!Z91-'A3'!Q96-'A3'!Y96-'A3'!Z96</f>
        <v>0</v>
      </c>
    </row>
    <row r="97" spans="2:57" s="53" customFormat="1" ht="17.100000000000001" customHeight="1">
      <c r="B97" s="319"/>
      <c r="C97" s="184" t="s">
        <v>64</v>
      </c>
      <c r="D97" s="376"/>
      <c r="E97" s="376"/>
      <c r="F97" s="376"/>
      <c r="G97" s="376"/>
      <c r="H97" s="376"/>
      <c r="I97" s="376"/>
      <c r="J97" s="376"/>
      <c r="K97" s="376"/>
      <c r="L97" s="376"/>
      <c r="M97" s="376"/>
      <c r="N97" s="376"/>
      <c r="O97" s="376"/>
      <c r="P97" s="376"/>
      <c r="Q97" s="379">
        <f t="shared" si="42"/>
        <v>0</v>
      </c>
      <c r="R97" s="376"/>
      <c r="S97" s="376"/>
      <c r="T97" s="376"/>
      <c r="U97" s="376"/>
      <c r="V97" s="376"/>
      <c r="W97" s="376"/>
      <c r="X97" s="376"/>
      <c r="Y97" s="379">
        <f t="shared" si="43"/>
        <v>0</v>
      </c>
      <c r="Z97" s="376"/>
      <c r="AA97" s="377">
        <f>+'A1'!M92+'A2'!Z92+'A3'!Q97+'A3'!Y97+'A3'!Z97</f>
        <v>0</v>
      </c>
      <c r="AB97" s="278"/>
      <c r="AC97" s="52"/>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3"/>
      <c r="BA97" s="223"/>
      <c r="BB97" s="57"/>
      <c r="BC97" s="92">
        <f t="shared" si="44"/>
        <v>0</v>
      </c>
      <c r="BD97" s="223">
        <f t="shared" si="45"/>
        <v>0</v>
      </c>
      <c r="BE97" s="92">
        <f>+AA97-'A1'!M92-'A2'!Z92-'A3'!Q97-'A3'!Y97-'A3'!Z97</f>
        <v>0</v>
      </c>
    </row>
    <row r="98" spans="2:57" s="53" customFormat="1" ht="17.100000000000001" customHeight="1">
      <c r="B98" s="319"/>
      <c r="C98" s="184" t="s">
        <v>157</v>
      </c>
      <c r="D98" s="376"/>
      <c r="E98" s="376"/>
      <c r="F98" s="376"/>
      <c r="G98" s="376"/>
      <c r="H98" s="376"/>
      <c r="I98" s="376"/>
      <c r="J98" s="376"/>
      <c r="K98" s="376"/>
      <c r="L98" s="376"/>
      <c r="M98" s="376"/>
      <c r="N98" s="376"/>
      <c r="O98" s="376"/>
      <c r="P98" s="376"/>
      <c r="Q98" s="379">
        <f t="shared" si="42"/>
        <v>0</v>
      </c>
      <c r="R98" s="376"/>
      <c r="S98" s="376"/>
      <c r="T98" s="376"/>
      <c r="U98" s="376"/>
      <c r="V98" s="376"/>
      <c r="W98" s="376"/>
      <c r="X98" s="376"/>
      <c r="Y98" s="379">
        <f t="shared" si="43"/>
        <v>0</v>
      </c>
      <c r="Z98" s="376"/>
      <c r="AA98" s="377">
        <f>+'A1'!M93+'A2'!Z93+'A3'!Q98+'A3'!Y98+'A3'!Z98</f>
        <v>0</v>
      </c>
      <c r="AB98" s="278"/>
      <c r="AC98" s="52"/>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3"/>
      <c r="BA98" s="223"/>
      <c r="BB98" s="57"/>
      <c r="BC98" s="92">
        <f>+Q98-SUM(D98:P98)</f>
        <v>0</v>
      </c>
      <c r="BD98" s="223">
        <f>+Y98-SUM(R98:X98)</f>
        <v>0</v>
      </c>
      <c r="BE98" s="92">
        <f>+AA98-'A1'!M93-'A2'!Z93-'A3'!Q98-'A3'!Y98-'A3'!Z98</f>
        <v>0</v>
      </c>
    </row>
    <row r="99" spans="2:57" s="53" customFormat="1" ht="17.100000000000001" customHeight="1">
      <c r="B99" s="319"/>
      <c r="C99" s="184" t="s">
        <v>89</v>
      </c>
      <c r="D99" s="376"/>
      <c r="E99" s="376"/>
      <c r="F99" s="376"/>
      <c r="G99" s="376"/>
      <c r="H99" s="376"/>
      <c r="I99" s="376"/>
      <c r="J99" s="376"/>
      <c r="K99" s="376"/>
      <c r="L99" s="376"/>
      <c r="M99" s="376"/>
      <c r="N99" s="376"/>
      <c r="O99" s="376"/>
      <c r="P99" s="376"/>
      <c r="Q99" s="379">
        <f t="shared" si="42"/>
        <v>0</v>
      </c>
      <c r="R99" s="376"/>
      <c r="S99" s="376"/>
      <c r="T99" s="376"/>
      <c r="U99" s="376"/>
      <c r="V99" s="376"/>
      <c r="W99" s="376"/>
      <c r="X99" s="376"/>
      <c r="Y99" s="379">
        <f t="shared" si="43"/>
        <v>0</v>
      </c>
      <c r="Z99" s="376"/>
      <c r="AA99" s="377">
        <f>+'A1'!M94+'A2'!Z94+'A3'!Q99+'A3'!Y99+'A3'!Z99</f>
        <v>0</v>
      </c>
      <c r="AB99" s="278"/>
      <c r="AC99" s="52"/>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3"/>
      <c r="BA99" s="223"/>
      <c r="BB99" s="57"/>
      <c r="BC99" s="92">
        <f t="shared" si="44"/>
        <v>0</v>
      </c>
      <c r="BD99" s="223">
        <f t="shared" si="45"/>
        <v>0</v>
      </c>
      <c r="BE99" s="92">
        <f>+AA99-'A1'!M94-'A2'!Z94-'A3'!Q99-'A3'!Y99-'A3'!Z99</f>
        <v>0</v>
      </c>
    </row>
    <row r="100" spans="2:57" s="53" customFormat="1" ht="17.100000000000001" customHeight="1">
      <c r="B100" s="319"/>
      <c r="C100" s="424" t="s">
        <v>45</v>
      </c>
      <c r="D100" s="376"/>
      <c r="E100" s="376"/>
      <c r="F100" s="376"/>
      <c r="G100" s="376"/>
      <c r="H100" s="376"/>
      <c r="I100" s="376"/>
      <c r="J100" s="376"/>
      <c r="K100" s="376"/>
      <c r="L100" s="376"/>
      <c r="M100" s="376"/>
      <c r="N100" s="376"/>
      <c r="O100" s="376"/>
      <c r="P100" s="376"/>
      <c r="Q100" s="379">
        <f t="shared" si="42"/>
        <v>0</v>
      </c>
      <c r="R100" s="376"/>
      <c r="S100" s="376"/>
      <c r="T100" s="376"/>
      <c r="U100" s="376"/>
      <c r="V100" s="376"/>
      <c r="W100" s="376"/>
      <c r="X100" s="376"/>
      <c r="Y100" s="379">
        <f t="shared" si="43"/>
        <v>0</v>
      </c>
      <c r="Z100" s="376"/>
      <c r="AA100" s="377">
        <f>+'A1'!M95+'A2'!Z95+'A3'!Q100+'A3'!Y100+'A3'!Z100</f>
        <v>0</v>
      </c>
      <c r="AB100" s="278"/>
      <c r="AC100" s="52"/>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3"/>
      <c r="BA100" s="223"/>
      <c r="BB100" s="57"/>
      <c r="BC100" s="92">
        <f t="shared" si="44"/>
        <v>0</v>
      </c>
      <c r="BD100" s="223">
        <f t="shared" si="45"/>
        <v>0</v>
      </c>
      <c r="BE100" s="92">
        <f>+AA100-'A1'!M95-'A2'!Z95-'A3'!Q100-'A3'!Y100-'A3'!Z100</f>
        <v>0</v>
      </c>
    </row>
    <row r="101" spans="2:57" s="53" customFormat="1" ht="17.100000000000001" customHeight="1">
      <c r="B101" s="319"/>
      <c r="C101" s="424" t="s">
        <v>124</v>
      </c>
      <c r="D101" s="376"/>
      <c r="E101" s="376"/>
      <c r="F101" s="376"/>
      <c r="G101" s="376"/>
      <c r="H101" s="376"/>
      <c r="I101" s="376"/>
      <c r="J101" s="376"/>
      <c r="K101" s="376"/>
      <c r="L101" s="376"/>
      <c r="M101" s="376"/>
      <c r="N101" s="376"/>
      <c r="O101" s="376"/>
      <c r="P101" s="376"/>
      <c r="Q101" s="379">
        <f t="shared" si="42"/>
        <v>0</v>
      </c>
      <c r="R101" s="376"/>
      <c r="S101" s="376"/>
      <c r="T101" s="376"/>
      <c r="U101" s="376"/>
      <c r="V101" s="376"/>
      <c r="W101" s="376"/>
      <c r="X101" s="376"/>
      <c r="Y101" s="379">
        <f t="shared" si="43"/>
        <v>0</v>
      </c>
      <c r="Z101" s="376"/>
      <c r="AA101" s="377">
        <f>+'A1'!M96+'A2'!Z96+'A3'!Q101+'A3'!Y101+'A3'!Z101</f>
        <v>0</v>
      </c>
      <c r="AB101" s="278"/>
      <c r="AC101" s="52"/>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3"/>
      <c r="BA101" s="223"/>
      <c r="BB101" s="57"/>
      <c r="BC101" s="92"/>
      <c r="BD101" s="223"/>
      <c r="BE101" s="92">
        <f>+AA101-'A1'!M96-'A2'!Z96-'A3'!Q101-'A3'!Y101-'A3'!Z101</f>
        <v>0</v>
      </c>
    </row>
    <row r="102" spans="2:57" s="57" customFormat="1" ht="24.9" customHeight="1">
      <c r="B102" s="320"/>
      <c r="C102" s="183" t="s">
        <v>12</v>
      </c>
      <c r="D102" s="380"/>
      <c r="E102" s="380"/>
      <c r="F102" s="380"/>
      <c r="G102" s="380"/>
      <c r="H102" s="380"/>
      <c r="I102" s="380"/>
      <c r="J102" s="380"/>
      <c r="K102" s="380"/>
      <c r="L102" s="380"/>
      <c r="M102" s="380"/>
      <c r="N102" s="380"/>
      <c r="O102" s="380"/>
      <c r="P102" s="380"/>
      <c r="Q102" s="381">
        <f t="shared" si="42"/>
        <v>0</v>
      </c>
      <c r="R102" s="380"/>
      <c r="S102" s="380"/>
      <c r="T102" s="380"/>
      <c r="U102" s="380"/>
      <c r="V102" s="380"/>
      <c r="W102" s="380"/>
      <c r="X102" s="380"/>
      <c r="Y102" s="381">
        <f t="shared" si="43"/>
        <v>0</v>
      </c>
      <c r="Z102" s="380"/>
      <c r="AA102" s="378">
        <f>+'A1'!M97+'A2'!Z97+'A3'!Q102+'A3'!Y102+'A3'!Z102</f>
        <v>0</v>
      </c>
      <c r="AB102" s="279"/>
      <c r="AC102" s="56"/>
      <c r="AD102" s="223">
        <f t="shared" ref="AD102:BA102" si="48">+D102-SUM(D103:D104)</f>
        <v>0</v>
      </c>
      <c r="AE102" s="223">
        <f t="shared" si="48"/>
        <v>0</v>
      </c>
      <c r="AF102" s="223">
        <f t="shared" si="48"/>
        <v>0</v>
      </c>
      <c r="AG102" s="223">
        <f t="shared" si="48"/>
        <v>0</v>
      </c>
      <c r="AH102" s="223">
        <f t="shared" si="48"/>
        <v>0</v>
      </c>
      <c r="AI102" s="223">
        <f t="shared" si="48"/>
        <v>0</v>
      </c>
      <c r="AJ102" s="223">
        <f t="shared" si="48"/>
        <v>0</v>
      </c>
      <c r="AK102" s="223">
        <f t="shared" si="48"/>
        <v>0</v>
      </c>
      <c r="AL102" s="223">
        <f t="shared" si="48"/>
        <v>0</v>
      </c>
      <c r="AM102" s="223">
        <f t="shared" si="48"/>
        <v>0</v>
      </c>
      <c r="AN102" s="223">
        <f t="shared" si="48"/>
        <v>0</v>
      </c>
      <c r="AO102" s="223">
        <f t="shared" si="48"/>
        <v>0</v>
      </c>
      <c r="AP102" s="223">
        <f t="shared" si="48"/>
        <v>0</v>
      </c>
      <c r="AQ102" s="223">
        <f t="shared" si="48"/>
        <v>0</v>
      </c>
      <c r="AR102" s="223">
        <f t="shared" si="48"/>
        <v>0</v>
      </c>
      <c r="AS102" s="223">
        <f t="shared" si="48"/>
        <v>0</v>
      </c>
      <c r="AT102" s="223">
        <f t="shared" si="48"/>
        <v>0</v>
      </c>
      <c r="AU102" s="223">
        <f t="shared" si="48"/>
        <v>0</v>
      </c>
      <c r="AV102" s="223">
        <f t="shared" si="48"/>
        <v>0</v>
      </c>
      <c r="AW102" s="223">
        <f t="shared" si="48"/>
        <v>0</v>
      </c>
      <c r="AX102" s="223">
        <f t="shared" si="48"/>
        <v>0</v>
      </c>
      <c r="AY102" s="223">
        <f t="shared" si="48"/>
        <v>0</v>
      </c>
      <c r="AZ102" s="223">
        <f t="shared" si="48"/>
        <v>0</v>
      </c>
      <c r="BA102" s="223">
        <f t="shared" si="48"/>
        <v>0</v>
      </c>
      <c r="BC102" s="92">
        <f t="shared" si="44"/>
        <v>0</v>
      </c>
      <c r="BD102" s="223">
        <f t="shared" si="45"/>
        <v>0</v>
      </c>
      <c r="BE102" s="92">
        <f>+AA102-'A1'!M97-'A2'!Z97-'A3'!Q102-'A3'!Y102-'A3'!Z102</f>
        <v>0</v>
      </c>
    </row>
    <row r="103" spans="2:57" s="102" customFormat="1" ht="17.100000000000001" customHeight="1">
      <c r="B103" s="253"/>
      <c r="C103" s="458" t="s">
        <v>52</v>
      </c>
      <c r="D103" s="379"/>
      <c r="E103" s="379"/>
      <c r="F103" s="379"/>
      <c r="G103" s="379"/>
      <c r="H103" s="379"/>
      <c r="I103" s="379"/>
      <c r="J103" s="379"/>
      <c r="K103" s="379"/>
      <c r="L103" s="379"/>
      <c r="M103" s="379"/>
      <c r="N103" s="379"/>
      <c r="O103" s="379"/>
      <c r="P103" s="379"/>
      <c r="Q103" s="379">
        <f t="shared" si="42"/>
        <v>0</v>
      </c>
      <c r="R103" s="379"/>
      <c r="S103" s="379"/>
      <c r="T103" s="379"/>
      <c r="U103" s="379"/>
      <c r="V103" s="379"/>
      <c r="W103" s="379"/>
      <c r="X103" s="379"/>
      <c r="Y103" s="379">
        <f t="shared" si="43"/>
        <v>0</v>
      </c>
      <c r="Z103" s="379"/>
      <c r="AA103" s="378">
        <f>+'A1'!M98+'A2'!Z98+'A3'!Q103+'A3'!Y103+'A3'!Z103</f>
        <v>0</v>
      </c>
      <c r="AB103" s="281"/>
      <c r="AC103" s="101"/>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3"/>
      <c r="BA103" s="223"/>
      <c r="BB103" s="57"/>
      <c r="BC103" s="92">
        <f t="shared" si="44"/>
        <v>0</v>
      </c>
      <c r="BD103" s="223">
        <f t="shared" si="45"/>
        <v>0</v>
      </c>
      <c r="BE103" s="92">
        <f>+AA103-'A1'!M98-'A2'!Z98-'A3'!Q103-'A3'!Y103-'A3'!Z103</f>
        <v>0</v>
      </c>
    </row>
    <row r="104" spans="2:57" s="53" customFormat="1" ht="17.100000000000001" customHeight="1">
      <c r="B104" s="319"/>
      <c r="C104" s="458" t="s">
        <v>53</v>
      </c>
      <c r="D104" s="376"/>
      <c r="E104" s="376"/>
      <c r="F104" s="376"/>
      <c r="G104" s="376"/>
      <c r="H104" s="376"/>
      <c r="I104" s="376"/>
      <c r="J104" s="376"/>
      <c r="K104" s="376"/>
      <c r="L104" s="376"/>
      <c r="M104" s="376"/>
      <c r="N104" s="376"/>
      <c r="O104" s="376"/>
      <c r="P104" s="376"/>
      <c r="Q104" s="379">
        <f t="shared" si="42"/>
        <v>0</v>
      </c>
      <c r="R104" s="376"/>
      <c r="S104" s="376"/>
      <c r="T104" s="376"/>
      <c r="U104" s="376"/>
      <c r="V104" s="376"/>
      <c r="W104" s="376"/>
      <c r="X104" s="376"/>
      <c r="Y104" s="379">
        <f t="shared" si="43"/>
        <v>0</v>
      </c>
      <c r="Z104" s="376"/>
      <c r="AA104" s="378">
        <f>+'A1'!M99+'A2'!Z99+'A3'!Q104+'A3'!Y104+'A3'!Z104</f>
        <v>0</v>
      </c>
      <c r="AB104" s="278"/>
      <c r="AC104" s="52"/>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3"/>
      <c r="BA104" s="223"/>
      <c r="BB104" s="57"/>
      <c r="BC104" s="92">
        <f t="shared" si="44"/>
        <v>0</v>
      </c>
      <c r="BD104" s="223">
        <f t="shared" si="45"/>
        <v>0</v>
      </c>
      <c r="BE104" s="92">
        <f>+AA104-'A1'!M99-'A2'!Z99-'A3'!Q104-'A3'!Y104-'A3'!Z104</f>
        <v>0</v>
      </c>
    </row>
    <row r="105" spans="2:57" s="57" customFormat="1" ht="30" customHeight="1">
      <c r="B105" s="322"/>
      <c r="C105" s="461" t="s">
        <v>41</v>
      </c>
      <c r="D105" s="260">
        <f t="shared" ref="D105:J105" si="49">+SUM(D102,D93,D90)</f>
        <v>0</v>
      </c>
      <c r="E105" s="260">
        <f t="shared" si="49"/>
        <v>0</v>
      </c>
      <c r="F105" s="260">
        <f t="shared" si="49"/>
        <v>0</v>
      </c>
      <c r="G105" s="260">
        <f t="shared" si="49"/>
        <v>0</v>
      </c>
      <c r="H105" s="260">
        <f t="shared" si="49"/>
        <v>0</v>
      </c>
      <c r="I105" s="260">
        <f t="shared" si="49"/>
        <v>0</v>
      </c>
      <c r="J105" s="260">
        <f t="shared" si="49"/>
        <v>0</v>
      </c>
      <c r="K105" s="260">
        <f t="shared" ref="K105:Z105" si="50">+SUM(K102,K93,K90)</f>
        <v>0</v>
      </c>
      <c r="L105" s="260">
        <f t="shared" si="50"/>
        <v>0</v>
      </c>
      <c r="M105" s="260">
        <f t="shared" si="50"/>
        <v>0</v>
      </c>
      <c r="N105" s="260">
        <f t="shared" si="50"/>
        <v>0</v>
      </c>
      <c r="O105" s="260">
        <f t="shared" si="50"/>
        <v>0</v>
      </c>
      <c r="P105" s="260">
        <f t="shared" si="50"/>
        <v>0</v>
      </c>
      <c r="Q105" s="260">
        <f t="shared" si="42"/>
        <v>0</v>
      </c>
      <c r="R105" s="260">
        <f t="shared" si="50"/>
        <v>0</v>
      </c>
      <c r="S105" s="260">
        <f t="shared" si="50"/>
        <v>0</v>
      </c>
      <c r="T105" s="260">
        <f t="shared" si="50"/>
        <v>0</v>
      </c>
      <c r="U105" s="260">
        <f t="shared" si="50"/>
        <v>0</v>
      </c>
      <c r="V105" s="260">
        <f>+SUM(V102,V93,V90)</f>
        <v>0</v>
      </c>
      <c r="W105" s="260">
        <f t="shared" si="50"/>
        <v>0</v>
      </c>
      <c r="X105" s="260">
        <f t="shared" si="50"/>
        <v>0</v>
      </c>
      <c r="Y105" s="260">
        <f t="shared" si="43"/>
        <v>0</v>
      </c>
      <c r="Z105" s="260">
        <f t="shared" si="50"/>
        <v>0</v>
      </c>
      <c r="AA105" s="258">
        <f>+'A1'!M100+'A2'!Z100+'A3'!Q105+'A3'!Y105+'A3'!Z105</f>
        <v>0</v>
      </c>
      <c r="AB105" s="277"/>
      <c r="AC105" s="56"/>
      <c r="AD105" s="223">
        <f t="shared" ref="AD105:BA105" si="51">+D105-D90-D93-D102</f>
        <v>0</v>
      </c>
      <c r="AE105" s="223">
        <f t="shared" si="51"/>
        <v>0</v>
      </c>
      <c r="AF105" s="223">
        <f t="shared" si="51"/>
        <v>0</v>
      </c>
      <c r="AG105" s="223">
        <f t="shared" si="51"/>
        <v>0</v>
      </c>
      <c r="AH105" s="223">
        <f t="shared" si="51"/>
        <v>0</v>
      </c>
      <c r="AI105" s="223">
        <f t="shared" si="51"/>
        <v>0</v>
      </c>
      <c r="AJ105" s="223">
        <f t="shared" si="51"/>
        <v>0</v>
      </c>
      <c r="AK105" s="223">
        <f t="shared" si="51"/>
        <v>0</v>
      </c>
      <c r="AL105" s="223">
        <f t="shared" si="51"/>
        <v>0</v>
      </c>
      <c r="AM105" s="223">
        <f t="shared" si="51"/>
        <v>0</v>
      </c>
      <c r="AN105" s="223">
        <f t="shared" si="51"/>
        <v>0</v>
      </c>
      <c r="AO105" s="223">
        <f t="shared" si="51"/>
        <v>0</v>
      </c>
      <c r="AP105" s="223">
        <f t="shared" si="51"/>
        <v>0</v>
      </c>
      <c r="AQ105" s="223">
        <f t="shared" si="51"/>
        <v>0</v>
      </c>
      <c r="AR105" s="223">
        <f t="shared" si="51"/>
        <v>0</v>
      </c>
      <c r="AS105" s="223">
        <f t="shared" si="51"/>
        <v>0</v>
      </c>
      <c r="AT105" s="223">
        <f t="shared" si="51"/>
        <v>0</v>
      </c>
      <c r="AU105" s="223">
        <f t="shared" si="51"/>
        <v>0</v>
      </c>
      <c r="AV105" s="223">
        <f t="shared" si="51"/>
        <v>0</v>
      </c>
      <c r="AW105" s="223">
        <f t="shared" si="51"/>
        <v>0</v>
      </c>
      <c r="AX105" s="223">
        <f t="shared" si="51"/>
        <v>0</v>
      </c>
      <c r="AY105" s="223">
        <f t="shared" si="51"/>
        <v>0</v>
      </c>
      <c r="AZ105" s="223">
        <f t="shared" si="51"/>
        <v>0</v>
      </c>
      <c r="BA105" s="223">
        <f t="shared" si="51"/>
        <v>0</v>
      </c>
      <c r="BC105" s="92">
        <f t="shared" si="44"/>
        <v>0</v>
      </c>
      <c r="BD105" s="223">
        <f t="shared" si="45"/>
        <v>0</v>
      </c>
      <c r="BE105" s="92">
        <f>+AA105-'A1'!M100-'A2'!Z100-'A3'!Q105-'A3'!Y105-'A3'!Z105</f>
        <v>0</v>
      </c>
    </row>
    <row r="106" spans="2:57" s="102" customFormat="1" ht="17.100000000000001" customHeight="1">
      <c r="B106" s="253"/>
      <c r="C106" s="462" t="s">
        <v>196</v>
      </c>
      <c r="D106" s="261"/>
      <c r="E106" s="261"/>
      <c r="F106" s="261"/>
      <c r="G106" s="261"/>
      <c r="H106" s="261"/>
      <c r="I106" s="261"/>
      <c r="J106" s="261"/>
      <c r="K106" s="261"/>
      <c r="L106" s="261"/>
      <c r="M106" s="261"/>
      <c r="N106" s="261"/>
      <c r="O106" s="261"/>
      <c r="P106" s="261"/>
      <c r="Q106" s="261">
        <f t="shared" si="42"/>
        <v>0</v>
      </c>
      <c r="R106" s="261"/>
      <c r="S106" s="261"/>
      <c r="T106" s="261"/>
      <c r="U106" s="261"/>
      <c r="V106" s="261"/>
      <c r="W106" s="261"/>
      <c r="X106" s="261"/>
      <c r="Y106" s="261">
        <f t="shared" si="43"/>
        <v>0</v>
      </c>
      <c r="Z106" s="261"/>
      <c r="AA106" s="262">
        <f>+'A1'!M101+'A2'!Z101+'A3'!Q106+'A3'!Y106+'A3'!Z106</f>
        <v>0</v>
      </c>
      <c r="AB106" s="280"/>
      <c r="AC106" s="101"/>
      <c r="AD106" s="223">
        <f t="shared" ref="AD106:BA106" si="52">+IF((D106+D107&gt;D105),111,0)</f>
        <v>0</v>
      </c>
      <c r="AE106" s="223">
        <f t="shared" si="52"/>
        <v>0</v>
      </c>
      <c r="AF106" s="223">
        <f t="shared" si="52"/>
        <v>0</v>
      </c>
      <c r="AG106" s="223">
        <f t="shared" si="52"/>
        <v>0</v>
      </c>
      <c r="AH106" s="223">
        <f t="shared" si="52"/>
        <v>0</v>
      </c>
      <c r="AI106" s="223">
        <f t="shared" si="52"/>
        <v>0</v>
      </c>
      <c r="AJ106" s="223">
        <f t="shared" si="52"/>
        <v>0</v>
      </c>
      <c r="AK106" s="223">
        <f t="shared" si="52"/>
        <v>0</v>
      </c>
      <c r="AL106" s="223">
        <f t="shared" si="52"/>
        <v>0</v>
      </c>
      <c r="AM106" s="223">
        <f t="shared" si="52"/>
        <v>0</v>
      </c>
      <c r="AN106" s="223">
        <f t="shared" si="52"/>
        <v>0</v>
      </c>
      <c r="AO106" s="223">
        <f t="shared" si="52"/>
        <v>0</v>
      </c>
      <c r="AP106" s="223">
        <f t="shared" si="52"/>
        <v>0</v>
      </c>
      <c r="AQ106" s="223">
        <f t="shared" si="52"/>
        <v>0</v>
      </c>
      <c r="AR106" s="223">
        <f t="shared" si="52"/>
        <v>0</v>
      </c>
      <c r="AS106" s="223">
        <f t="shared" si="52"/>
        <v>0</v>
      </c>
      <c r="AT106" s="223">
        <f t="shared" si="52"/>
        <v>0</v>
      </c>
      <c r="AU106" s="223">
        <f t="shared" si="52"/>
        <v>0</v>
      </c>
      <c r="AV106" s="223">
        <f t="shared" si="52"/>
        <v>0</v>
      </c>
      <c r="AW106" s="223">
        <f t="shared" si="52"/>
        <v>0</v>
      </c>
      <c r="AX106" s="223">
        <f t="shared" si="52"/>
        <v>0</v>
      </c>
      <c r="AY106" s="223">
        <f t="shared" si="52"/>
        <v>0</v>
      </c>
      <c r="AZ106" s="223">
        <f t="shared" si="52"/>
        <v>0</v>
      </c>
      <c r="BA106" s="223">
        <f t="shared" si="52"/>
        <v>0</v>
      </c>
      <c r="BB106" s="57"/>
      <c r="BC106" s="92">
        <f t="shared" si="44"/>
        <v>0</v>
      </c>
      <c r="BD106" s="223">
        <f t="shared" si="45"/>
        <v>0</v>
      </c>
      <c r="BE106" s="92">
        <f>+AA106-'A1'!M101-'A2'!Z101-'A3'!Q106-'A3'!Y106-'A3'!Z106</f>
        <v>0</v>
      </c>
    </row>
    <row r="107" spans="2:57" s="102" customFormat="1" ht="17.100000000000001" customHeight="1">
      <c r="B107" s="253"/>
      <c r="C107" s="462" t="s">
        <v>197</v>
      </c>
      <c r="D107" s="261"/>
      <c r="E107" s="261"/>
      <c r="F107" s="261"/>
      <c r="G107" s="261"/>
      <c r="H107" s="261"/>
      <c r="I107" s="261"/>
      <c r="J107" s="261"/>
      <c r="K107" s="261"/>
      <c r="L107" s="261"/>
      <c r="M107" s="261"/>
      <c r="N107" s="261"/>
      <c r="O107" s="261"/>
      <c r="P107" s="261"/>
      <c r="Q107" s="261">
        <f t="shared" si="42"/>
        <v>0</v>
      </c>
      <c r="R107" s="261"/>
      <c r="S107" s="261"/>
      <c r="T107" s="261"/>
      <c r="U107" s="261"/>
      <c r="V107" s="261"/>
      <c r="W107" s="261"/>
      <c r="X107" s="261"/>
      <c r="Y107" s="261">
        <f t="shared" si="43"/>
        <v>0</v>
      </c>
      <c r="Z107" s="261"/>
      <c r="AA107" s="262">
        <f>+'A1'!M102+'A2'!Z102+'A3'!Q107+'A3'!Y107+'A3'!Z107</f>
        <v>0</v>
      </c>
      <c r="AB107" s="280"/>
      <c r="AC107" s="101"/>
      <c r="AD107" s="223"/>
      <c r="AE107" s="223"/>
      <c r="AF107" s="223"/>
      <c r="AG107" s="223"/>
      <c r="AH107" s="223"/>
      <c r="AI107" s="223"/>
      <c r="AJ107" s="223"/>
      <c r="AK107" s="223"/>
      <c r="AL107" s="223"/>
      <c r="AM107" s="223"/>
      <c r="AN107" s="223"/>
      <c r="AO107" s="223"/>
      <c r="AP107" s="223"/>
      <c r="AQ107" s="223"/>
      <c r="AR107" s="223"/>
      <c r="AS107" s="223"/>
      <c r="AT107" s="223"/>
      <c r="AU107" s="223"/>
      <c r="AV107" s="223"/>
      <c r="AW107" s="223"/>
      <c r="AX107" s="223"/>
      <c r="AY107" s="223"/>
      <c r="AZ107" s="223"/>
      <c r="BA107" s="223"/>
      <c r="BB107" s="57"/>
      <c r="BC107" s="92">
        <f t="shared" si="44"/>
        <v>0</v>
      </c>
      <c r="BD107" s="223">
        <f t="shared" si="45"/>
        <v>0</v>
      </c>
      <c r="BE107" s="92">
        <f>+AA107-'A1'!M102-'A2'!Z102-'A3'!Q107-'A3'!Y107-'A3'!Z107</f>
        <v>0</v>
      </c>
    </row>
    <row r="108" spans="2:57" s="102" customFormat="1" ht="17.100000000000001" customHeight="1">
      <c r="B108" s="254"/>
      <c r="C108" s="463" t="s">
        <v>136</v>
      </c>
      <c r="D108" s="263"/>
      <c r="E108" s="263"/>
      <c r="F108" s="263"/>
      <c r="G108" s="263"/>
      <c r="H108" s="263"/>
      <c r="I108" s="263"/>
      <c r="J108" s="263"/>
      <c r="K108" s="263"/>
      <c r="L108" s="263"/>
      <c r="M108" s="263"/>
      <c r="N108" s="263"/>
      <c r="O108" s="263"/>
      <c r="P108" s="263"/>
      <c r="Q108" s="261">
        <f t="shared" si="42"/>
        <v>0</v>
      </c>
      <c r="R108" s="263"/>
      <c r="S108" s="263"/>
      <c r="T108" s="263"/>
      <c r="U108" s="263"/>
      <c r="V108" s="263"/>
      <c r="W108" s="263"/>
      <c r="X108" s="263"/>
      <c r="Y108" s="261">
        <f t="shared" si="43"/>
        <v>0</v>
      </c>
      <c r="Z108" s="263"/>
      <c r="AA108" s="262">
        <f>+'A1'!M103+'A2'!Z103+'A3'!Q108+'A3'!Y108+'A3'!Z108</f>
        <v>0</v>
      </c>
      <c r="AB108" s="281"/>
      <c r="AC108" s="101"/>
      <c r="AD108" s="223">
        <f t="shared" ref="AD108:BA108" si="53">+IF((D108&gt;D105),111,0)</f>
        <v>0</v>
      </c>
      <c r="AE108" s="223">
        <f t="shared" si="53"/>
        <v>0</v>
      </c>
      <c r="AF108" s="223">
        <f t="shared" si="53"/>
        <v>0</v>
      </c>
      <c r="AG108" s="223">
        <f t="shared" si="53"/>
        <v>0</v>
      </c>
      <c r="AH108" s="223">
        <f t="shared" si="53"/>
        <v>0</v>
      </c>
      <c r="AI108" s="223">
        <f t="shared" si="53"/>
        <v>0</v>
      </c>
      <c r="AJ108" s="223">
        <f t="shared" si="53"/>
        <v>0</v>
      </c>
      <c r="AK108" s="223">
        <f t="shared" si="53"/>
        <v>0</v>
      </c>
      <c r="AL108" s="223">
        <f t="shared" si="53"/>
        <v>0</v>
      </c>
      <c r="AM108" s="223">
        <f t="shared" si="53"/>
        <v>0</v>
      </c>
      <c r="AN108" s="223">
        <f t="shared" si="53"/>
        <v>0</v>
      </c>
      <c r="AO108" s="223">
        <f t="shared" si="53"/>
        <v>0</v>
      </c>
      <c r="AP108" s="223">
        <f t="shared" si="53"/>
        <v>0</v>
      </c>
      <c r="AQ108" s="223">
        <f t="shared" si="53"/>
        <v>0</v>
      </c>
      <c r="AR108" s="223">
        <f t="shared" si="53"/>
        <v>0</v>
      </c>
      <c r="AS108" s="223">
        <f t="shared" si="53"/>
        <v>0</v>
      </c>
      <c r="AT108" s="223">
        <f t="shared" si="53"/>
        <v>0</v>
      </c>
      <c r="AU108" s="223">
        <f t="shared" si="53"/>
        <v>0</v>
      </c>
      <c r="AV108" s="223">
        <f t="shared" si="53"/>
        <v>0</v>
      </c>
      <c r="AW108" s="223">
        <f t="shared" si="53"/>
        <v>0</v>
      </c>
      <c r="AX108" s="223">
        <f t="shared" si="53"/>
        <v>0</v>
      </c>
      <c r="AY108" s="223">
        <f t="shared" si="53"/>
        <v>0</v>
      </c>
      <c r="AZ108" s="223">
        <f t="shared" si="53"/>
        <v>0</v>
      </c>
      <c r="BA108" s="223">
        <f t="shared" si="53"/>
        <v>0</v>
      </c>
      <c r="BB108" s="57"/>
      <c r="BC108" s="92">
        <f t="shared" si="44"/>
        <v>0</v>
      </c>
      <c r="BD108" s="223">
        <f t="shared" si="45"/>
        <v>0</v>
      </c>
      <c r="BE108" s="92">
        <f>+AA108-'A1'!M103-'A2'!Z103-'A3'!Q108-'A3'!Y108-'A3'!Z108</f>
        <v>0</v>
      </c>
    </row>
    <row r="109" spans="2:57" s="102" customFormat="1" ht="17.100000000000001" customHeight="1">
      <c r="B109" s="254"/>
      <c r="C109" s="371" t="s">
        <v>217</v>
      </c>
      <c r="D109" s="485"/>
      <c r="E109" s="485"/>
      <c r="F109" s="485"/>
      <c r="G109" s="485"/>
      <c r="H109" s="485"/>
      <c r="I109" s="485"/>
      <c r="J109" s="485"/>
      <c r="K109" s="485"/>
      <c r="L109" s="485"/>
      <c r="M109" s="485"/>
      <c r="N109" s="485"/>
      <c r="O109" s="485"/>
      <c r="P109" s="485"/>
      <c r="Q109" s="485"/>
      <c r="R109" s="485"/>
      <c r="S109" s="485"/>
      <c r="T109" s="485"/>
      <c r="U109" s="485"/>
      <c r="V109" s="485"/>
      <c r="W109" s="485"/>
      <c r="X109" s="485"/>
      <c r="Y109" s="485"/>
      <c r="Z109" s="485"/>
      <c r="AA109" s="474"/>
      <c r="AB109" s="486"/>
      <c r="AC109" s="101"/>
      <c r="AD109" s="223"/>
      <c r="AE109" s="223"/>
      <c r="AF109" s="223"/>
      <c r="AG109" s="223"/>
      <c r="AH109" s="223"/>
      <c r="AI109" s="223"/>
      <c r="AJ109" s="223"/>
      <c r="AK109" s="223"/>
      <c r="AL109" s="223"/>
      <c r="AM109" s="223"/>
      <c r="AN109" s="223"/>
      <c r="AO109" s="223"/>
      <c r="AP109" s="223"/>
      <c r="AQ109" s="223"/>
      <c r="AR109" s="223"/>
      <c r="AS109" s="223"/>
      <c r="AT109" s="223"/>
      <c r="AU109" s="223"/>
      <c r="AV109" s="223"/>
      <c r="AW109" s="223"/>
      <c r="AX109" s="223"/>
      <c r="AY109" s="223"/>
      <c r="AZ109" s="223"/>
      <c r="BA109" s="223"/>
      <c r="BB109" s="57"/>
      <c r="BC109" s="92"/>
      <c r="BD109" s="223"/>
      <c r="BE109" s="92">
        <f>+IF(AA109&lt;=AA105,0,100)</f>
        <v>0</v>
      </c>
    </row>
    <row r="110" spans="2:57" s="102" customFormat="1" ht="17.100000000000001" customHeight="1">
      <c r="B110" s="254"/>
      <c r="C110" s="371" t="s">
        <v>218</v>
      </c>
      <c r="D110" s="485"/>
      <c r="E110" s="485"/>
      <c r="F110" s="485"/>
      <c r="G110" s="485"/>
      <c r="H110" s="485"/>
      <c r="I110" s="485"/>
      <c r="J110" s="485"/>
      <c r="K110" s="485"/>
      <c r="L110" s="485"/>
      <c r="M110" s="485"/>
      <c r="N110" s="485"/>
      <c r="O110" s="485"/>
      <c r="P110" s="485"/>
      <c r="Q110" s="485"/>
      <c r="R110" s="485"/>
      <c r="S110" s="485"/>
      <c r="T110" s="485"/>
      <c r="U110" s="485"/>
      <c r="V110" s="485"/>
      <c r="W110" s="485"/>
      <c r="X110" s="485"/>
      <c r="Y110" s="485"/>
      <c r="Z110" s="485"/>
      <c r="AA110" s="474"/>
      <c r="AB110" s="486"/>
      <c r="AC110" s="101"/>
      <c r="AD110" s="223"/>
      <c r="AE110" s="223"/>
      <c r="AF110" s="223"/>
      <c r="AG110" s="223"/>
      <c r="AH110" s="223"/>
      <c r="AI110" s="223"/>
      <c r="AJ110" s="223"/>
      <c r="AK110" s="223"/>
      <c r="AL110" s="223"/>
      <c r="AM110" s="223"/>
      <c r="AN110" s="223"/>
      <c r="AO110" s="223"/>
      <c r="AP110" s="223"/>
      <c r="AQ110" s="223"/>
      <c r="AR110" s="223"/>
      <c r="AS110" s="223"/>
      <c r="AT110" s="223"/>
      <c r="AU110" s="223"/>
      <c r="AV110" s="223"/>
      <c r="AW110" s="223"/>
      <c r="AX110" s="223"/>
      <c r="AY110" s="223"/>
      <c r="AZ110" s="223"/>
      <c r="BA110" s="223"/>
      <c r="BB110" s="57"/>
      <c r="BC110" s="92"/>
      <c r="BD110" s="223"/>
      <c r="BE110" s="92">
        <f>+IF(AA110&lt;=AA105,0,100)</f>
        <v>0</v>
      </c>
    </row>
    <row r="111" spans="2:57" s="57" customFormat="1" ht="24.9" customHeight="1">
      <c r="B111" s="323"/>
      <c r="C111" s="464" t="s">
        <v>181</v>
      </c>
      <c r="D111" s="382"/>
      <c r="E111" s="382"/>
      <c r="F111" s="382"/>
      <c r="G111" s="382"/>
      <c r="H111" s="382"/>
      <c r="I111" s="382"/>
      <c r="J111" s="382"/>
      <c r="K111" s="382"/>
      <c r="L111" s="382"/>
      <c r="M111" s="382"/>
      <c r="N111" s="382"/>
      <c r="O111" s="382"/>
      <c r="P111" s="382"/>
      <c r="Q111" s="383"/>
      <c r="R111" s="382"/>
      <c r="S111" s="382"/>
      <c r="T111" s="382"/>
      <c r="U111" s="382"/>
      <c r="V111" s="382"/>
      <c r="W111" s="382"/>
      <c r="X111" s="382"/>
      <c r="Y111" s="383"/>
      <c r="Z111" s="382"/>
      <c r="AA111" s="377"/>
      <c r="AB111" s="277"/>
      <c r="AC111" s="56"/>
      <c r="AD111" s="223"/>
      <c r="AE111" s="223"/>
      <c r="AF111" s="223"/>
      <c r="AG111" s="223"/>
      <c r="AH111" s="223"/>
      <c r="AI111" s="223"/>
      <c r="AJ111" s="223"/>
      <c r="AK111" s="223"/>
      <c r="AL111" s="223"/>
      <c r="AM111" s="223"/>
      <c r="AN111" s="223"/>
      <c r="AO111" s="223"/>
      <c r="AP111" s="223"/>
      <c r="AQ111" s="223"/>
      <c r="AR111" s="223"/>
      <c r="AS111" s="223"/>
      <c r="AT111" s="223"/>
      <c r="AU111" s="223"/>
      <c r="AV111" s="223"/>
      <c r="AW111" s="223"/>
      <c r="AX111" s="223"/>
      <c r="AY111" s="223"/>
      <c r="AZ111" s="223"/>
      <c r="BA111" s="223"/>
      <c r="BC111" s="92"/>
      <c r="BD111" s="223"/>
      <c r="BE111" s="92"/>
    </row>
    <row r="112" spans="2:57" s="53" customFormat="1" ht="17.100000000000001" customHeight="1">
      <c r="B112" s="318"/>
      <c r="C112" s="457" t="s">
        <v>10</v>
      </c>
      <c r="D112" s="376"/>
      <c r="E112" s="376"/>
      <c r="F112" s="376"/>
      <c r="G112" s="376"/>
      <c r="H112" s="376"/>
      <c r="I112" s="376"/>
      <c r="J112" s="376"/>
      <c r="K112" s="376"/>
      <c r="L112" s="376"/>
      <c r="M112" s="376"/>
      <c r="N112" s="376"/>
      <c r="O112" s="376"/>
      <c r="P112" s="376"/>
      <c r="Q112" s="379">
        <f t="shared" si="42"/>
        <v>0</v>
      </c>
      <c r="R112" s="376"/>
      <c r="S112" s="376"/>
      <c r="T112" s="376"/>
      <c r="U112" s="376"/>
      <c r="V112" s="376"/>
      <c r="W112" s="376"/>
      <c r="X112" s="376"/>
      <c r="Y112" s="379">
        <f t="shared" si="43"/>
        <v>0</v>
      </c>
      <c r="Z112" s="376"/>
      <c r="AA112" s="378">
        <f>+'A1'!M105+'A2'!Z105+'A3'!Q112+'A3'!Y112+'A3'!Z112</f>
        <v>0</v>
      </c>
      <c r="AB112" s="278"/>
      <c r="AC112" s="52"/>
      <c r="AD112" s="223">
        <f t="shared" ref="AD112:BA112" si="54">+D112-SUM(D113:D114)</f>
        <v>0</v>
      </c>
      <c r="AE112" s="223">
        <f t="shared" si="54"/>
        <v>0</v>
      </c>
      <c r="AF112" s="223">
        <f t="shared" si="54"/>
        <v>0</v>
      </c>
      <c r="AG112" s="223">
        <f t="shared" si="54"/>
        <v>0</v>
      </c>
      <c r="AH112" s="223">
        <f t="shared" si="54"/>
        <v>0</v>
      </c>
      <c r="AI112" s="223">
        <f t="shared" si="54"/>
        <v>0</v>
      </c>
      <c r="AJ112" s="223">
        <f t="shared" si="54"/>
        <v>0</v>
      </c>
      <c r="AK112" s="223">
        <f t="shared" si="54"/>
        <v>0</v>
      </c>
      <c r="AL112" s="223">
        <f t="shared" si="54"/>
        <v>0</v>
      </c>
      <c r="AM112" s="223">
        <f t="shared" si="54"/>
        <v>0</v>
      </c>
      <c r="AN112" s="223">
        <f t="shared" si="54"/>
        <v>0</v>
      </c>
      <c r="AO112" s="223">
        <f t="shared" si="54"/>
        <v>0</v>
      </c>
      <c r="AP112" s="223">
        <f t="shared" si="54"/>
        <v>0</v>
      </c>
      <c r="AQ112" s="223">
        <f t="shared" si="54"/>
        <v>0</v>
      </c>
      <c r="AR112" s="223">
        <f t="shared" si="54"/>
        <v>0</v>
      </c>
      <c r="AS112" s="223">
        <f t="shared" si="54"/>
        <v>0</v>
      </c>
      <c r="AT112" s="223">
        <f t="shared" si="54"/>
        <v>0</v>
      </c>
      <c r="AU112" s="223">
        <f t="shared" si="54"/>
        <v>0</v>
      </c>
      <c r="AV112" s="223">
        <f t="shared" si="54"/>
        <v>0</v>
      </c>
      <c r="AW112" s="223">
        <f t="shared" si="54"/>
        <v>0</v>
      </c>
      <c r="AX112" s="223">
        <f t="shared" si="54"/>
        <v>0</v>
      </c>
      <c r="AY112" s="223">
        <f t="shared" si="54"/>
        <v>0</v>
      </c>
      <c r="AZ112" s="223">
        <f t="shared" si="54"/>
        <v>0</v>
      </c>
      <c r="BA112" s="223">
        <f t="shared" si="54"/>
        <v>0</v>
      </c>
      <c r="BB112" s="57"/>
      <c r="BC112" s="92">
        <f t="shared" si="44"/>
        <v>0</v>
      </c>
      <c r="BD112" s="223">
        <f t="shared" si="45"/>
        <v>0</v>
      </c>
      <c r="BE112" s="92">
        <f>+AA112-'A1'!M105-'A2'!Z105-'A3'!Q112-'A3'!Y112-'A3'!Z112</f>
        <v>0</v>
      </c>
    </row>
    <row r="113" spans="2:58" s="53" customFormat="1" ht="17.100000000000001" customHeight="1">
      <c r="B113" s="319"/>
      <c r="C113" s="458" t="s">
        <v>52</v>
      </c>
      <c r="D113" s="376"/>
      <c r="E113" s="376"/>
      <c r="F113" s="376"/>
      <c r="G113" s="376"/>
      <c r="H113" s="376"/>
      <c r="I113" s="376"/>
      <c r="J113" s="376"/>
      <c r="K113" s="376"/>
      <c r="L113" s="376"/>
      <c r="M113" s="376"/>
      <c r="N113" s="376"/>
      <c r="O113" s="376"/>
      <c r="P113" s="376"/>
      <c r="Q113" s="379">
        <f t="shared" si="42"/>
        <v>0</v>
      </c>
      <c r="R113" s="376"/>
      <c r="S113" s="376"/>
      <c r="T113" s="376"/>
      <c r="U113" s="376"/>
      <c r="V113" s="376"/>
      <c r="W113" s="376"/>
      <c r="X113" s="376"/>
      <c r="Y113" s="379">
        <f t="shared" si="43"/>
        <v>0</v>
      </c>
      <c r="Z113" s="376"/>
      <c r="AA113" s="378">
        <f>+'A1'!M106+'A2'!Z106+'A3'!Q113+'A3'!Y113+'A3'!Z113</f>
        <v>0</v>
      </c>
      <c r="AB113" s="278"/>
      <c r="AC113" s="52"/>
      <c r="AD113" s="223"/>
      <c r="AE113" s="223"/>
      <c r="AF113" s="223"/>
      <c r="AG113" s="223"/>
      <c r="AH113" s="223"/>
      <c r="AI113" s="223"/>
      <c r="AJ113" s="223"/>
      <c r="AK113" s="223"/>
      <c r="AL113" s="223"/>
      <c r="AM113" s="223"/>
      <c r="AN113" s="223"/>
      <c r="AO113" s="223"/>
      <c r="AP113" s="223"/>
      <c r="AQ113" s="223"/>
      <c r="AR113" s="223"/>
      <c r="AS113" s="223"/>
      <c r="AT113" s="223"/>
      <c r="AU113" s="223"/>
      <c r="AV113" s="223"/>
      <c r="AW113" s="223"/>
      <c r="AX113" s="223"/>
      <c r="AY113" s="223"/>
      <c r="AZ113" s="223"/>
      <c r="BA113" s="223"/>
      <c r="BB113" s="57"/>
      <c r="BC113" s="92">
        <f t="shared" si="44"/>
        <v>0</v>
      </c>
      <c r="BD113" s="223">
        <f t="shared" si="45"/>
        <v>0</v>
      </c>
      <c r="BE113" s="92">
        <f>+AA113-'A1'!M106-'A2'!Z106-'A3'!Q113-'A3'!Y113-'A3'!Z113</f>
        <v>0</v>
      </c>
    </row>
    <row r="114" spans="2:58" s="53" customFormat="1" ht="17.100000000000001" customHeight="1">
      <c r="B114" s="319"/>
      <c r="C114" s="458" t="s">
        <v>53</v>
      </c>
      <c r="D114" s="376"/>
      <c r="E114" s="376"/>
      <c r="F114" s="376"/>
      <c r="G114" s="376"/>
      <c r="H114" s="376"/>
      <c r="I114" s="376"/>
      <c r="J114" s="376"/>
      <c r="K114" s="376"/>
      <c r="L114" s="376"/>
      <c r="M114" s="376"/>
      <c r="N114" s="376"/>
      <c r="O114" s="376"/>
      <c r="P114" s="376"/>
      <c r="Q114" s="379">
        <f t="shared" si="42"/>
        <v>0</v>
      </c>
      <c r="R114" s="376"/>
      <c r="S114" s="376"/>
      <c r="T114" s="376"/>
      <c r="U114" s="376"/>
      <c r="V114" s="376"/>
      <c r="W114" s="376"/>
      <c r="X114" s="376"/>
      <c r="Y114" s="379">
        <f t="shared" si="43"/>
        <v>0</v>
      </c>
      <c r="Z114" s="376"/>
      <c r="AA114" s="378">
        <f>+'A1'!M107+'A2'!Z107+'A3'!Q114+'A3'!Y114+'A3'!Z114</f>
        <v>0</v>
      </c>
      <c r="AB114" s="278"/>
      <c r="AC114" s="52"/>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57"/>
      <c r="BC114" s="92">
        <f t="shared" si="44"/>
        <v>0</v>
      </c>
      <c r="BD114" s="223">
        <f t="shared" si="45"/>
        <v>0</v>
      </c>
      <c r="BE114" s="92">
        <f>+AA114-'A1'!M107-'A2'!Z107-'A3'!Q114-'A3'!Y114-'A3'!Z114</f>
        <v>0</v>
      </c>
    </row>
    <row r="115" spans="2:58" s="53" customFormat="1" ht="30" customHeight="1">
      <c r="B115" s="318"/>
      <c r="C115" s="457" t="s">
        <v>11</v>
      </c>
      <c r="D115" s="376"/>
      <c r="E115" s="376"/>
      <c r="F115" s="376"/>
      <c r="G115" s="376"/>
      <c r="H115" s="376"/>
      <c r="I115" s="376"/>
      <c r="J115" s="376"/>
      <c r="K115" s="376"/>
      <c r="L115" s="376"/>
      <c r="M115" s="376"/>
      <c r="N115" s="376"/>
      <c r="O115" s="376"/>
      <c r="P115" s="376"/>
      <c r="Q115" s="379">
        <f t="shared" si="42"/>
        <v>0</v>
      </c>
      <c r="R115" s="376"/>
      <c r="S115" s="376"/>
      <c r="T115" s="376"/>
      <c r="U115" s="376"/>
      <c r="V115" s="376"/>
      <c r="W115" s="376"/>
      <c r="X115" s="376"/>
      <c r="Y115" s="379">
        <f t="shared" si="43"/>
        <v>0</v>
      </c>
      <c r="Z115" s="376"/>
      <c r="AA115" s="378">
        <f>+'A1'!M108+'A2'!Z108+'A3'!Q115+'A3'!Y115+'A3'!Z115</f>
        <v>0</v>
      </c>
      <c r="AB115" s="278"/>
      <c r="AC115" s="52"/>
      <c r="AD115" s="223">
        <f t="shared" ref="AD115:BA115" si="55">+D115-SUM(D116:D117)</f>
        <v>0</v>
      </c>
      <c r="AE115" s="223">
        <f t="shared" si="55"/>
        <v>0</v>
      </c>
      <c r="AF115" s="223">
        <f t="shared" si="55"/>
        <v>0</v>
      </c>
      <c r="AG115" s="223">
        <f t="shared" si="55"/>
        <v>0</v>
      </c>
      <c r="AH115" s="223">
        <f t="shared" si="55"/>
        <v>0</v>
      </c>
      <c r="AI115" s="223">
        <f t="shared" si="55"/>
        <v>0</v>
      </c>
      <c r="AJ115" s="223">
        <f t="shared" si="55"/>
        <v>0</v>
      </c>
      <c r="AK115" s="223">
        <f t="shared" si="55"/>
        <v>0</v>
      </c>
      <c r="AL115" s="223">
        <f t="shared" si="55"/>
        <v>0</v>
      </c>
      <c r="AM115" s="223">
        <f t="shared" si="55"/>
        <v>0</v>
      </c>
      <c r="AN115" s="223">
        <f t="shared" si="55"/>
        <v>0</v>
      </c>
      <c r="AO115" s="223">
        <f t="shared" si="55"/>
        <v>0</v>
      </c>
      <c r="AP115" s="223">
        <f t="shared" si="55"/>
        <v>0</v>
      </c>
      <c r="AQ115" s="223">
        <f t="shared" si="55"/>
        <v>0</v>
      </c>
      <c r="AR115" s="223">
        <f t="shared" si="55"/>
        <v>0</v>
      </c>
      <c r="AS115" s="223">
        <f t="shared" si="55"/>
        <v>0</v>
      </c>
      <c r="AT115" s="223">
        <f t="shared" si="55"/>
        <v>0</v>
      </c>
      <c r="AU115" s="223">
        <f t="shared" si="55"/>
        <v>0</v>
      </c>
      <c r="AV115" s="223">
        <f t="shared" si="55"/>
        <v>0</v>
      </c>
      <c r="AW115" s="223">
        <f t="shared" si="55"/>
        <v>0</v>
      </c>
      <c r="AX115" s="223">
        <f t="shared" si="55"/>
        <v>0</v>
      </c>
      <c r="AY115" s="223">
        <f t="shared" si="55"/>
        <v>0</v>
      </c>
      <c r="AZ115" s="223">
        <f t="shared" si="55"/>
        <v>0</v>
      </c>
      <c r="BA115" s="223">
        <f t="shared" si="55"/>
        <v>0</v>
      </c>
      <c r="BB115" s="57"/>
      <c r="BC115" s="92">
        <f t="shared" si="44"/>
        <v>0</v>
      </c>
      <c r="BD115" s="223">
        <f t="shared" si="45"/>
        <v>0</v>
      </c>
      <c r="BE115" s="92">
        <f>+AA115-'A1'!M108-'A2'!Z108-'A3'!Q115-'A3'!Y115-'A3'!Z115</f>
        <v>0</v>
      </c>
    </row>
    <row r="116" spans="2:58" s="53" customFormat="1" ht="17.100000000000001" customHeight="1">
      <c r="B116" s="318"/>
      <c r="C116" s="458" t="s">
        <v>52</v>
      </c>
      <c r="D116" s="376"/>
      <c r="E116" s="376"/>
      <c r="F116" s="376"/>
      <c r="G116" s="376"/>
      <c r="H116" s="376"/>
      <c r="I116" s="376"/>
      <c r="J116" s="376"/>
      <c r="K116" s="376"/>
      <c r="L116" s="376"/>
      <c r="M116" s="376"/>
      <c r="N116" s="376"/>
      <c r="O116" s="376"/>
      <c r="P116" s="376"/>
      <c r="Q116" s="379">
        <f t="shared" si="42"/>
        <v>0</v>
      </c>
      <c r="R116" s="376"/>
      <c r="S116" s="376"/>
      <c r="T116" s="376"/>
      <c r="U116" s="376"/>
      <c r="V116" s="376"/>
      <c r="W116" s="376"/>
      <c r="X116" s="376"/>
      <c r="Y116" s="379">
        <f t="shared" si="43"/>
        <v>0</v>
      </c>
      <c r="Z116" s="376"/>
      <c r="AA116" s="378">
        <f>+'A1'!M109+'A2'!Z109+'A3'!Q116+'A3'!Y116+'A3'!Z116</f>
        <v>0</v>
      </c>
      <c r="AB116" s="278"/>
      <c r="AC116" s="52"/>
      <c r="AD116" s="223"/>
      <c r="AE116" s="223"/>
      <c r="AF116" s="223"/>
      <c r="AG116" s="223"/>
      <c r="AH116" s="223"/>
      <c r="AI116" s="223"/>
      <c r="AJ116" s="223"/>
      <c r="AK116" s="223"/>
      <c r="AL116" s="223"/>
      <c r="AM116" s="223"/>
      <c r="AN116" s="223"/>
      <c r="AO116" s="223"/>
      <c r="AP116" s="223"/>
      <c r="AQ116" s="223"/>
      <c r="AR116" s="223"/>
      <c r="AS116" s="223"/>
      <c r="AT116" s="223"/>
      <c r="AU116" s="223"/>
      <c r="AV116" s="223"/>
      <c r="AW116" s="223"/>
      <c r="AX116" s="223"/>
      <c r="AY116" s="223"/>
      <c r="AZ116" s="223"/>
      <c r="BA116" s="223"/>
      <c r="BB116" s="57"/>
      <c r="BC116" s="92">
        <f t="shared" si="44"/>
        <v>0</v>
      </c>
      <c r="BD116" s="223">
        <f t="shared" si="45"/>
        <v>0</v>
      </c>
      <c r="BE116" s="92">
        <f>+AA116-'A1'!M109-'A2'!Z109-'A3'!Q116-'A3'!Y116-'A3'!Z116</f>
        <v>0</v>
      </c>
    </row>
    <row r="117" spans="2:58" s="53" customFormat="1" ht="17.100000000000001" customHeight="1">
      <c r="B117" s="318"/>
      <c r="C117" s="458" t="s">
        <v>53</v>
      </c>
      <c r="D117" s="376"/>
      <c r="E117" s="376"/>
      <c r="F117" s="376"/>
      <c r="G117" s="376"/>
      <c r="H117" s="376"/>
      <c r="I117" s="376"/>
      <c r="J117" s="376"/>
      <c r="K117" s="376"/>
      <c r="L117" s="376"/>
      <c r="M117" s="376"/>
      <c r="N117" s="376"/>
      <c r="O117" s="376"/>
      <c r="P117" s="376"/>
      <c r="Q117" s="379">
        <f t="shared" si="42"/>
        <v>0</v>
      </c>
      <c r="R117" s="376"/>
      <c r="S117" s="376"/>
      <c r="T117" s="376"/>
      <c r="U117" s="376"/>
      <c r="V117" s="376"/>
      <c r="W117" s="376"/>
      <c r="X117" s="376"/>
      <c r="Y117" s="379">
        <f t="shared" si="43"/>
        <v>0</v>
      </c>
      <c r="Z117" s="376"/>
      <c r="AA117" s="378">
        <f>+'A1'!M110+'A2'!Z110+'A3'!Q117+'A3'!Y117+'A3'!Z117</f>
        <v>0</v>
      </c>
      <c r="AB117" s="278"/>
      <c r="AC117" s="52"/>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3"/>
      <c r="AZ117" s="223"/>
      <c r="BA117" s="223"/>
      <c r="BB117" s="57"/>
      <c r="BC117" s="92">
        <f t="shared" si="44"/>
        <v>0</v>
      </c>
      <c r="BD117" s="223">
        <f t="shared" si="45"/>
        <v>0</v>
      </c>
      <c r="BE117" s="92">
        <f>+AA117-'A1'!M110-'A2'!Z110-'A3'!Q117-'A3'!Y117-'A3'!Z117</f>
        <v>0</v>
      </c>
    </row>
    <row r="118" spans="2:58" s="57" customFormat="1" ht="30" customHeight="1">
      <c r="B118" s="320"/>
      <c r="C118" s="459" t="s">
        <v>88</v>
      </c>
      <c r="D118" s="380"/>
      <c r="E118" s="380"/>
      <c r="F118" s="380"/>
      <c r="G118" s="380"/>
      <c r="H118" s="380"/>
      <c r="I118" s="380"/>
      <c r="J118" s="380"/>
      <c r="K118" s="380"/>
      <c r="L118" s="380"/>
      <c r="M118" s="380"/>
      <c r="N118" s="380"/>
      <c r="O118" s="380"/>
      <c r="P118" s="380"/>
      <c r="Q118" s="381">
        <f t="shared" si="42"/>
        <v>0</v>
      </c>
      <c r="R118" s="380"/>
      <c r="S118" s="380"/>
      <c r="T118" s="380"/>
      <c r="U118" s="380"/>
      <c r="V118" s="380"/>
      <c r="W118" s="380"/>
      <c r="X118" s="380"/>
      <c r="Y118" s="381">
        <f t="shared" si="43"/>
        <v>0</v>
      </c>
      <c r="Z118" s="380"/>
      <c r="AA118" s="378">
        <f>+'A1'!M111+'A2'!Z111+'A3'!Q118+'A3'!Y118+'A3'!Z118</f>
        <v>0</v>
      </c>
      <c r="AB118" s="279"/>
      <c r="AC118" s="56"/>
      <c r="AD118" s="223">
        <f>+D115-SUM(D118:D123)</f>
        <v>0</v>
      </c>
      <c r="AE118" s="223">
        <f t="shared" ref="AE118:BA118" si="56">+E115-SUM(E118:E123)</f>
        <v>0</v>
      </c>
      <c r="AF118" s="223">
        <f t="shared" si="56"/>
        <v>0</v>
      </c>
      <c r="AG118" s="223">
        <f t="shared" si="56"/>
        <v>0</v>
      </c>
      <c r="AH118" s="223">
        <f t="shared" si="56"/>
        <v>0</v>
      </c>
      <c r="AI118" s="223">
        <f t="shared" si="56"/>
        <v>0</v>
      </c>
      <c r="AJ118" s="223">
        <f t="shared" si="56"/>
        <v>0</v>
      </c>
      <c r="AK118" s="223">
        <f t="shared" si="56"/>
        <v>0</v>
      </c>
      <c r="AL118" s="223">
        <f t="shared" si="56"/>
        <v>0</v>
      </c>
      <c r="AM118" s="223">
        <f t="shared" si="56"/>
        <v>0</v>
      </c>
      <c r="AN118" s="223">
        <f t="shared" si="56"/>
        <v>0</v>
      </c>
      <c r="AO118" s="223">
        <f t="shared" si="56"/>
        <v>0</v>
      </c>
      <c r="AP118" s="223">
        <f t="shared" si="56"/>
        <v>0</v>
      </c>
      <c r="AQ118" s="223">
        <f t="shared" si="56"/>
        <v>0</v>
      </c>
      <c r="AR118" s="223">
        <f t="shared" si="56"/>
        <v>0</v>
      </c>
      <c r="AS118" s="223">
        <f t="shared" si="56"/>
        <v>0</v>
      </c>
      <c r="AT118" s="223">
        <f t="shared" si="56"/>
        <v>0</v>
      </c>
      <c r="AU118" s="223">
        <f t="shared" si="56"/>
        <v>0</v>
      </c>
      <c r="AV118" s="223">
        <f t="shared" si="56"/>
        <v>0</v>
      </c>
      <c r="AW118" s="223">
        <f t="shared" si="56"/>
        <v>0</v>
      </c>
      <c r="AX118" s="223">
        <f t="shared" si="56"/>
        <v>0</v>
      </c>
      <c r="AY118" s="223">
        <f t="shared" si="56"/>
        <v>0</v>
      </c>
      <c r="AZ118" s="223">
        <f t="shared" si="56"/>
        <v>0</v>
      </c>
      <c r="BA118" s="223">
        <f t="shared" si="56"/>
        <v>0</v>
      </c>
      <c r="BC118" s="92">
        <f t="shared" si="44"/>
        <v>0</v>
      </c>
      <c r="BD118" s="223">
        <f t="shared" si="45"/>
        <v>0</v>
      </c>
      <c r="BE118" s="92">
        <f>+AA118-'A1'!M111-'A2'!Z111-'A3'!Q118-'A3'!Y118-'A3'!Z118</f>
        <v>0</v>
      </c>
    </row>
    <row r="119" spans="2:58" s="53" customFormat="1" ht="17.100000000000001" customHeight="1">
      <c r="B119" s="319"/>
      <c r="C119" s="458" t="s">
        <v>64</v>
      </c>
      <c r="D119" s="376"/>
      <c r="E119" s="376"/>
      <c r="F119" s="376"/>
      <c r="G119" s="376"/>
      <c r="H119" s="376"/>
      <c r="I119" s="376"/>
      <c r="J119" s="376"/>
      <c r="K119" s="376"/>
      <c r="L119" s="376"/>
      <c r="M119" s="376"/>
      <c r="N119" s="376"/>
      <c r="O119" s="376"/>
      <c r="P119" s="376"/>
      <c r="Q119" s="379">
        <f t="shared" si="42"/>
        <v>0</v>
      </c>
      <c r="R119" s="376"/>
      <c r="S119" s="376"/>
      <c r="T119" s="376"/>
      <c r="U119" s="376"/>
      <c r="V119" s="376"/>
      <c r="W119" s="376"/>
      <c r="X119" s="376"/>
      <c r="Y119" s="379">
        <f t="shared" si="43"/>
        <v>0</v>
      </c>
      <c r="Z119" s="376"/>
      <c r="AA119" s="377">
        <f>+'A1'!M112+'A2'!Z112+'A3'!Q119+'A3'!Y119+'A3'!Z119</f>
        <v>0</v>
      </c>
      <c r="AB119" s="278"/>
      <c r="AC119" s="52"/>
      <c r="AD119" s="89"/>
      <c r="AE119" s="89"/>
      <c r="AF119" s="89"/>
      <c r="AG119" s="89"/>
      <c r="AH119" s="89"/>
      <c r="AI119" s="89"/>
      <c r="AJ119" s="89"/>
      <c r="AK119" s="89"/>
      <c r="AL119" s="89"/>
      <c r="AM119" s="89"/>
      <c r="AN119" s="89"/>
      <c r="AO119" s="89"/>
      <c r="AP119" s="89"/>
      <c r="AQ119" s="89"/>
      <c r="AR119" s="89"/>
      <c r="AS119" s="89"/>
      <c r="AT119" s="89"/>
      <c r="AU119" s="89"/>
      <c r="AV119" s="89"/>
      <c r="AW119" s="89"/>
      <c r="AX119" s="89"/>
      <c r="AY119" s="89"/>
      <c r="AZ119" s="89"/>
      <c r="BA119" s="89"/>
      <c r="BC119" s="90">
        <f>+Q119-SUM(D119:P119)</f>
        <v>0</v>
      </c>
      <c r="BD119" s="89">
        <f>+Y119-SUM(R119:X119)</f>
        <v>0</v>
      </c>
      <c r="BE119" s="90">
        <f>+AA119-'A1'!M112-'A2'!Z112-'A3'!Q119-'A3'!Y119-'A3'!Z119</f>
        <v>0</v>
      </c>
    </row>
    <row r="120" spans="2:58" s="53" customFormat="1" ht="17.100000000000001" customHeight="1">
      <c r="B120" s="319"/>
      <c r="C120" s="458" t="s">
        <v>157</v>
      </c>
      <c r="D120" s="376"/>
      <c r="E120" s="376"/>
      <c r="F120" s="376"/>
      <c r="G120" s="376"/>
      <c r="H120" s="376"/>
      <c r="I120" s="376"/>
      <c r="J120" s="376"/>
      <c r="K120" s="376"/>
      <c r="L120" s="376"/>
      <c r="M120" s="376"/>
      <c r="N120" s="376"/>
      <c r="O120" s="376"/>
      <c r="P120" s="376"/>
      <c r="Q120" s="379">
        <f t="shared" si="42"/>
        <v>0</v>
      </c>
      <c r="R120" s="376"/>
      <c r="S120" s="376"/>
      <c r="T120" s="376"/>
      <c r="U120" s="376"/>
      <c r="V120" s="376"/>
      <c r="W120" s="376"/>
      <c r="X120" s="376"/>
      <c r="Y120" s="379">
        <f t="shared" si="43"/>
        <v>0</v>
      </c>
      <c r="Z120" s="376"/>
      <c r="AA120" s="377">
        <f>+'A1'!M113+'A2'!Z113+'A3'!Q120+'A3'!Y120+'A3'!Z120</f>
        <v>0</v>
      </c>
      <c r="AB120" s="278"/>
      <c r="AC120" s="52"/>
      <c r="AD120" s="89"/>
      <c r="AE120" s="89"/>
      <c r="AF120" s="89"/>
      <c r="AG120" s="89"/>
      <c r="AH120" s="89"/>
      <c r="AI120" s="89"/>
      <c r="AJ120" s="89"/>
      <c r="AK120" s="89"/>
      <c r="AL120" s="89"/>
      <c r="AM120" s="89"/>
      <c r="AN120" s="89"/>
      <c r="AO120" s="89"/>
      <c r="AP120" s="89"/>
      <c r="AQ120" s="89"/>
      <c r="AR120" s="89"/>
      <c r="AS120" s="89"/>
      <c r="AT120" s="89"/>
      <c r="AU120" s="89"/>
      <c r="AV120" s="89"/>
      <c r="AW120" s="89"/>
      <c r="AX120" s="89"/>
      <c r="AY120" s="89"/>
      <c r="AZ120" s="89"/>
      <c r="BA120" s="89"/>
      <c r="BC120" s="90">
        <f t="shared" si="44"/>
        <v>0</v>
      </c>
      <c r="BD120" s="89">
        <f t="shared" si="45"/>
        <v>0</v>
      </c>
      <c r="BE120" s="90">
        <f>+AA120-'A1'!M113-'A2'!Z113-'A3'!Q120-'A3'!Y120-'A3'!Z120</f>
        <v>0</v>
      </c>
    </row>
    <row r="121" spans="2:58" s="53" customFormat="1" ht="17.100000000000001" customHeight="1">
      <c r="B121" s="319"/>
      <c r="C121" s="458" t="s">
        <v>89</v>
      </c>
      <c r="D121" s="376"/>
      <c r="E121" s="376"/>
      <c r="F121" s="376"/>
      <c r="G121" s="376"/>
      <c r="H121" s="376"/>
      <c r="I121" s="376"/>
      <c r="J121" s="376"/>
      <c r="K121" s="376"/>
      <c r="L121" s="376"/>
      <c r="M121" s="376"/>
      <c r="N121" s="376"/>
      <c r="O121" s="376"/>
      <c r="P121" s="376"/>
      <c r="Q121" s="379">
        <f t="shared" si="42"/>
        <v>0</v>
      </c>
      <c r="R121" s="376"/>
      <c r="S121" s="376"/>
      <c r="T121" s="376"/>
      <c r="U121" s="376"/>
      <c r="V121" s="376"/>
      <c r="W121" s="376"/>
      <c r="X121" s="376"/>
      <c r="Y121" s="379">
        <f t="shared" si="43"/>
        <v>0</v>
      </c>
      <c r="Z121" s="376"/>
      <c r="AA121" s="377">
        <f>+'A1'!M114+'A2'!Z114+'A3'!Q121+'A3'!Y121+'A3'!Z121</f>
        <v>0</v>
      </c>
      <c r="AB121" s="278"/>
      <c r="AC121" s="52"/>
      <c r="AD121" s="89"/>
      <c r="AE121" s="89"/>
      <c r="AF121" s="89"/>
      <c r="AG121" s="89"/>
      <c r="AH121" s="89"/>
      <c r="AI121" s="89"/>
      <c r="AJ121" s="89"/>
      <c r="AK121" s="89"/>
      <c r="AL121" s="89"/>
      <c r="AM121" s="89"/>
      <c r="AN121" s="89"/>
      <c r="AO121" s="89"/>
      <c r="AP121" s="89"/>
      <c r="AQ121" s="89"/>
      <c r="AR121" s="89"/>
      <c r="AS121" s="89"/>
      <c r="AT121" s="89"/>
      <c r="AU121" s="89"/>
      <c r="AV121" s="89"/>
      <c r="AW121" s="89"/>
      <c r="AX121" s="89"/>
      <c r="AY121" s="89"/>
      <c r="AZ121" s="89"/>
      <c r="BA121" s="89"/>
      <c r="BC121" s="90">
        <f t="shared" si="44"/>
        <v>0</v>
      </c>
      <c r="BD121" s="89">
        <f t="shared" si="45"/>
        <v>0</v>
      </c>
      <c r="BE121" s="90">
        <f>+AA121-'A1'!M114-'A2'!Z114-'A3'!Q121-'A3'!Y121-'A3'!Z121</f>
        <v>0</v>
      </c>
    </row>
    <row r="122" spans="2:58" s="53" customFormat="1" ht="17.100000000000001" customHeight="1">
      <c r="B122" s="319"/>
      <c r="C122" s="460" t="s">
        <v>45</v>
      </c>
      <c r="D122" s="376"/>
      <c r="E122" s="376"/>
      <c r="F122" s="376"/>
      <c r="G122" s="376"/>
      <c r="H122" s="376"/>
      <c r="I122" s="376"/>
      <c r="J122" s="376"/>
      <c r="K122" s="376"/>
      <c r="L122" s="376"/>
      <c r="M122" s="376"/>
      <c r="N122" s="376"/>
      <c r="O122" s="376"/>
      <c r="P122" s="376"/>
      <c r="Q122" s="379">
        <f t="shared" si="42"/>
        <v>0</v>
      </c>
      <c r="R122" s="376"/>
      <c r="S122" s="376"/>
      <c r="T122" s="376"/>
      <c r="U122" s="376"/>
      <c r="V122" s="376"/>
      <c r="W122" s="376"/>
      <c r="X122" s="376"/>
      <c r="Y122" s="379">
        <f t="shared" si="43"/>
        <v>0</v>
      </c>
      <c r="Z122" s="376"/>
      <c r="AA122" s="377">
        <f>+'A1'!M115+'A2'!Z115+'A3'!Q122+'A3'!Y122+'A3'!Z122</f>
        <v>0</v>
      </c>
      <c r="AB122" s="278"/>
      <c r="AC122" s="52"/>
      <c r="AD122" s="89"/>
      <c r="AE122" s="89"/>
      <c r="AF122" s="89"/>
      <c r="AG122" s="89"/>
      <c r="AH122" s="89"/>
      <c r="AI122" s="89"/>
      <c r="AJ122" s="89"/>
      <c r="AK122" s="89"/>
      <c r="AL122" s="89"/>
      <c r="AM122" s="89"/>
      <c r="AN122" s="89"/>
      <c r="AO122" s="89"/>
      <c r="AP122" s="89"/>
      <c r="AQ122" s="89"/>
      <c r="AR122" s="89"/>
      <c r="AS122" s="89"/>
      <c r="AT122" s="89"/>
      <c r="AU122" s="89"/>
      <c r="AV122" s="89"/>
      <c r="AW122" s="89"/>
      <c r="AX122" s="89"/>
      <c r="AY122" s="89"/>
      <c r="AZ122" s="89"/>
      <c r="BA122" s="89"/>
      <c r="BC122" s="90">
        <f t="shared" si="44"/>
        <v>0</v>
      </c>
      <c r="BD122" s="89">
        <f t="shared" si="45"/>
        <v>0</v>
      </c>
      <c r="BE122" s="90">
        <f>+AA122-'A1'!M115-'A2'!Z115-'A3'!Q122-'A3'!Y122-'A3'!Z122</f>
        <v>0</v>
      </c>
    </row>
    <row r="123" spans="2:58" s="53" customFormat="1" ht="17.100000000000001" customHeight="1">
      <c r="B123" s="319"/>
      <c r="C123" s="460" t="s">
        <v>124</v>
      </c>
      <c r="D123" s="376"/>
      <c r="E123" s="376"/>
      <c r="F123" s="376"/>
      <c r="G123" s="376"/>
      <c r="H123" s="376"/>
      <c r="I123" s="376"/>
      <c r="J123" s="376"/>
      <c r="K123" s="376"/>
      <c r="L123" s="376"/>
      <c r="M123" s="376"/>
      <c r="N123" s="376"/>
      <c r="O123" s="376"/>
      <c r="P123" s="376"/>
      <c r="Q123" s="379">
        <f t="shared" si="42"/>
        <v>0</v>
      </c>
      <c r="R123" s="376"/>
      <c r="S123" s="376"/>
      <c r="T123" s="376"/>
      <c r="U123" s="376"/>
      <c r="V123" s="376"/>
      <c r="W123" s="376"/>
      <c r="X123" s="376"/>
      <c r="Y123" s="379">
        <f t="shared" si="43"/>
        <v>0</v>
      </c>
      <c r="Z123" s="376"/>
      <c r="AA123" s="377">
        <f>+'A1'!M116+'A2'!Z116+'A3'!Q123+'A3'!Y123+'A3'!Z123</f>
        <v>0</v>
      </c>
      <c r="AB123" s="278"/>
      <c r="AC123" s="52"/>
      <c r="AD123" s="89"/>
      <c r="AE123" s="89"/>
      <c r="AF123" s="89"/>
      <c r="AG123" s="89"/>
      <c r="AH123" s="89"/>
      <c r="AI123" s="89"/>
      <c r="AJ123" s="89"/>
      <c r="AK123" s="89"/>
      <c r="AL123" s="89"/>
      <c r="AM123" s="89"/>
      <c r="AN123" s="89"/>
      <c r="AO123" s="89"/>
      <c r="AP123" s="89"/>
      <c r="AQ123" s="89"/>
      <c r="AR123" s="89"/>
      <c r="AS123" s="89"/>
      <c r="AT123" s="89"/>
      <c r="AU123" s="89"/>
      <c r="AV123" s="89"/>
      <c r="AW123" s="89"/>
      <c r="AX123" s="89"/>
      <c r="AY123" s="89"/>
      <c r="AZ123" s="89"/>
      <c r="BA123" s="89"/>
      <c r="BC123" s="90"/>
      <c r="BD123" s="89"/>
      <c r="BE123" s="90">
        <f>+AA123-'A1'!M116-'A2'!Z116-'A3'!Q123-'A3'!Y123-'A3'!Z123</f>
        <v>0</v>
      </c>
    </row>
    <row r="124" spans="2:58" s="57" customFormat="1" ht="24.9" customHeight="1">
      <c r="B124" s="320"/>
      <c r="C124" s="461" t="s">
        <v>12</v>
      </c>
      <c r="D124" s="380"/>
      <c r="E124" s="380"/>
      <c r="F124" s="380"/>
      <c r="G124" s="380"/>
      <c r="H124" s="380"/>
      <c r="I124" s="380"/>
      <c r="J124" s="380"/>
      <c r="K124" s="380"/>
      <c r="L124" s="380"/>
      <c r="M124" s="380"/>
      <c r="N124" s="380"/>
      <c r="O124" s="380"/>
      <c r="P124" s="380"/>
      <c r="Q124" s="381">
        <f t="shared" si="42"/>
        <v>0</v>
      </c>
      <c r="R124" s="380"/>
      <c r="S124" s="380"/>
      <c r="T124" s="380"/>
      <c r="U124" s="380"/>
      <c r="V124" s="380"/>
      <c r="W124" s="380"/>
      <c r="X124" s="380"/>
      <c r="Y124" s="381">
        <f t="shared" si="43"/>
        <v>0</v>
      </c>
      <c r="Z124" s="380"/>
      <c r="AA124" s="378">
        <f>+'A1'!M117+'A2'!Z117+'A3'!Q124+'A3'!Y124+'A3'!Z124</f>
        <v>0</v>
      </c>
      <c r="AB124" s="279"/>
      <c r="AC124" s="56"/>
      <c r="AD124" s="89">
        <f t="shared" ref="AD124:BA124" si="57">+D124-SUM(D125:D126)</f>
        <v>0</v>
      </c>
      <c r="AE124" s="89">
        <f t="shared" si="57"/>
        <v>0</v>
      </c>
      <c r="AF124" s="89">
        <f t="shared" si="57"/>
        <v>0</v>
      </c>
      <c r="AG124" s="89">
        <f t="shared" si="57"/>
        <v>0</v>
      </c>
      <c r="AH124" s="89">
        <f t="shared" si="57"/>
        <v>0</v>
      </c>
      <c r="AI124" s="89">
        <f t="shared" si="57"/>
        <v>0</v>
      </c>
      <c r="AJ124" s="89">
        <f t="shared" si="57"/>
        <v>0</v>
      </c>
      <c r="AK124" s="89">
        <f t="shared" si="57"/>
        <v>0</v>
      </c>
      <c r="AL124" s="89">
        <f t="shared" si="57"/>
        <v>0</v>
      </c>
      <c r="AM124" s="89">
        <f t="shared" si="57"/>
        <v>0</v>
      </c>
      <c r="AN124" s="89">
        <f t="shared" si="57"/>
        <v>0</v>
      </c>
      <c r="AO124" s="89">
        <f t="shared" si="57"/>
        <v>0</v>
      </c>
      <c r="AP124" s="89">
        <f t="shared" si="57"/>
        <v>0</v>
      </c>
      <c r="AQ124" s="89">
        <f t="shared" si="57"/>
        <v>0</v>
      </c>
      <c r="AR124" s="89">
        <f t="shared" si="57"/>
        <v>0</v>
      </c>
      <c r="AS124" s="89">
        <f t="shared" si="57"/>
        <v>0</v>
      </c>
      <c r="AT124" s="89">
        <f t="shared" si="57"/>
        <v>0</v>
      </c>
      <c r="AU124" s="89">
        <f t="shared" si="57"/>
        <v>0</v>
      </c>
      <c r="AV124" s="89">
        <f t="shared" si="57"/>
        <v>0</v>
      </c>
      <c r="AW124" s="89">
        <f t="shared" si="57"/>
        <v>0</v>
      </c>
      <c r="AX124" s="89">
        <f t="shared" si="57"/>
        <v>0</v>
      </c>
      <c r="AY124" s="89">
        <f t="shared" si="57"/>
        <v>0</v>
      </c>
      <c r="AZ124" s="89">
        <f t="shared" si="57"/>
        <v>0</v>
      </c>
      <c r="BA124" s="89">
        <f t="shared" si="57"/>
        <v>0</v>
      </c>
      <c r="BB124" s="53"/>
      <c r="BC124" s="90">
        <f t="shared" si="44"/>
        <v>0</v>
      </c>
      <c r="BD124" s="89">
        <f t="shared" si="45"/>
        <v>0</v>
      </c>
      <c r="BE124" s="90">
        <f>+AA124-'A1'!M117-'A2'!Z117-'A3'!Q124-'A3'!Y124-'A3'!Z124</f>
        <v>0</v>
      </c>
    </row>
    <row r="125" spans="2:58" s="102" customFormat="1" ht="17.100000000000001" customHeight="1">
      <c r="B125" s="253"/>
      <c r="C125" s="458" t="s">
        <v>52</v>
      </c>
      <c r="D125" s="379"/>
      <c r="E125" s="379"/>
      <c r="F125" s="379"/>
      <c r="G125" s="379"/>
      <c r="H125" s="379"/>
      <c r="I125" s="379"/>
      <c r="J125" s="379"/>
      <c r="K125" s="379"/>
      <c r="L125" s="379"/>
      <c r="M125" s="379"/>
      <c r="N125" s="379"/>
      <c r="O125" s="379"/>
      <c r="P125" s="379"/>
      <c r="Q125" s="379">
        <f t="shared" si="42"/>
        <v>0</v>
      </c>
      <c r="R125" s="379"/>
      <c r="S125" s="379"/>
      <c r="T125" s="379"/>
      <c r="U125" s="379"/>
      <c r="V125" s="379"/>
      <c r="W125" s="379"/>
      <c r="X125" s="379"/>
      <c r="Y125" s="379">
        <f t="shared" si="43"/>
        <v>0</v>
      </c>
      <c r="Z125" s="379"/>
      <c r="AA125" s="378">
        <f>+'A1'!M118+'A2'!Z118+'A3'!Q125+'A3'!Y125+'A3'!Z125</f>
        <v>0</v>
      </c>
      <c r="AB125" s="281"/>
      <c r="AC125" s="101"/>
      <c r="AD125" s="89"/>
      <c r="AE125" s="89"/>
      <c r="AF125" s="89"/>
      <c r="AG125" s="89"/>
      <c r="AH125" s="89"/>
      <c r="AI125" s="89"/>
      <c r="AJ125" s="89"/>
      <c r="AK125" s="89"/>
      <c r="AL125" s="89"/>
      <c r="AM125" s="89"/>
      <c r="AN125" s="89"/>
      <c r="AO125" s="89"/>
      <c r="AP125" s="89"/>
      <c r="AQ125" s="89"/>
      <c r="AR125" s="89"/>
      <c r="AS125" s="89"/>
      <c r="AT125" s="89"/>
      <c r="AU125" s="89"/>
      <c r="AV125" s="89"/>
      <c r="AW125" s="89"/>
      <c r="AX125" s="89"/>
      <c r="AY125" s="89"/>
      <c r="AZ125" s="89"/>
      <c r="BA125" s="89"/>
      <c r="BB125" s="53"/>
      <c r="BC125" s="90">
        <f t="shared" si="44"/>
        <v>0</v>
      </c>
      <c r="BD125" s="89">
        <f t="shared" si="45"/>
        <v>0</v>
      </c>
      <c r="BE125" s="90">
        <f>+AA125-'A1'!M118-'A2'!Z118-'A3'!Q125-'A3'!Y125-'A3'!Z125</f>
        <v>0</v>
      </c>
      <c r="BF125" s="53"/>
    </row>
    <row r="126" spans="2:58" s="53" customFormat="1" ht="17.100000000000001" customHeight="1">
      <c r="B126" s="319"/>
      <c r="C126" s="458" t="s">
        <v>53</v>
      </c>
      <c r="D126" s="376"/>
      <c r="E126" s="376"/>
      <c r="F126" s="376"/>
      <c r="G126" s="376"/>
      <c r="H126" s="376"/>
      <c r="I126" s="376"/>
      <c r="J126" s="376"/>
      <c r="K126" s="376"/>
      <c r="L126" s="376"/>
      <c r="M126" s="376"/>
      <c r="N126" s="376"/>
      <c r="O126" s="376"/>
      <c r="P126" s="376"/>
      <c r="Q126" s="379">
        <f t="shared" si="42"/>
        <v>0</v>
      </c>
      <c r="R126" s="376"/>
      <c r="S126" s="376"/>
      <c r="T126" s="376"/>
      <c r="U126" s="376"/>
      <c r="V126" s="376"/>
      <c r="W126" s="376"/>
      <c r="X126" s="376"/>
      <c r="Y126" s="379">
        <f t="shared" si="43"/>
        <v>0</v>
      </c>
      <c r="Z126" s="376"/>
      <c r="AA126" s="378">
        <f>+'A1'!M119+'A2'!Z119+'A3'!Q126+'A3'!Y126+'A3'!Z126</f>
        <v>0</v>
      </c>
      <c r="AB126" s="278"/>
      <c r="AC126" s="52"/>
      <c r="AD126" s="89"/>
      <c r="AE126" s="89"/>
      <c r="AF126" s="89"/>
      <c r="AG126" s="89"/>
      <c r="AH126" s="89"/>
      <c r="AI126" s="89"/>
      <c r="AJ126" s="89"/>
      <c r="AK126" s="89"/>
      <c r="AL126" s="89"/>
      <c r="AM126" s="89"/>
      <c r="AN126" s="89"/>
      <c r="AO126" s="89"/>
      <c r="AP126" s="89"/>
      <c r="AQ126" s="89"/>
      <c r="AR126" s="89"/>
      <c r="AS126" s="89"/>
      <c r="AT126" s="89"/>
      <c r="AU126" s="89"/>
      <c r="AV126" s="89"/>
      <c r="AW126" s="89"/>
      <c r="AX126" s="89"/>
      <c r="AY126" s="89"/>
      <c r="AZ126" s="89"/>
      <c r="BA126" s="89"/>
      <c r="BC126" s="90">
        <f t="shared" si="44"/>
        <v>0</v>
      </c>
      <c r="BD126" s="89">
        <f t="shared" si="45"/>
        <v>0</v>
      </c>
      <c r="BE126" s="90">
        <f>+AA126-'A1'!M119-'A2'!Z119-'A3'!Q126-'A3'!Y126-'A3'!Z126</f>
        <v>0</v>
      </c>
    </row>
    <row r="127" spans="2:58" s="57" customFormat="1" ht="30" customHeight="1">
      <c r="B127" s="322"/>
      <c r="C127" s="461" t="s">
        <v>17</v>
      </c>
      <c r="D127" s="260">
        <f t="shared" ref="D127:J127" si="58">+SUM(D124,D115,D112)</f>
        <v>0</v>
      </c>
      <c r="E127" s="260">
        <f t="shared" si="58"/>
        <v>0</v>
      </c>
      <c r="F127" s="260">
        <f t="shared" si="58"/>
        <v>0</v>
      </c>
      <c r="G127" s="260">
        <f t="shared" si="58"/>
        <v>0</v>
      </c>
      <c r="H127" s="260">
        <f t="shared" si="58"/>
        <v>0</v>
      </c>
      <c r="I127" s="260">
        <f t="shared" si="58"/>
        <v>0</v>
      </c>
      <c r="J127" s="260">
        <f t="shared" si="58"/>
        <v>0</v>
      </c>
      <c r="K127" s="260">
        <f t="shared" ref="K127:Z127" si="59">+SUM(K124,K115,K112)</f>
        <v>0</v>
      </c>
      <c r="L127" s="260">
        <f t="shared" si="59"/>
        <v>0</v>
      </c>
      <c r="M127" s="260">
        <f t="shared" si="59"/>
        <v>0</v>
      </c>
      <c r="N127" s="260">
        <f t="shared" si="59"/>
        <v>0</v>
      </c>
      <c r="O127" s="260">
        <f t="shared" si="59"/>
        <v>0</v>
      </c>
      <c r="P127" s="260">
        <f t="shared" si="59"/>
        <v>0</v>
      </c>
      <c r="Q127" s="260">
        <f t="shared" si="42"/>
        <v>0</v>
      </c>
      <c r="R127" s="260">
        <f t="shared" si="59"/>
        <v>0</v>
      </c>
      <c r="S127" s="260">
        <f t="shared" si="59"/>
        <v>0</v>
      </c>
      <c r="T127" s="260">
        <f t="shared" si="59"/>
        <v>0</v>
      </c>
      <c r="U127" s="260">
        <f t="shared" si="59"/>
        <v>0</v>
      </c>
      <c r="V127" s="260">
        <f>+SUM(V124,V115,V112)</f>
        <v>0</v>
      </c>
      <c r="W127" s="260">
        <f t="shared" si="59"/>
        <v>0</v>
      </c>
      <c r="X127" s="260">
        <f t="shared" si="59"/>
        <v>0</v>
      </c>
      <c r="Y127" s="260">
        <f t="shared" si="43"/>
        <v>0</v>
      </c>
      <c r="Z127" s="260">
        <f t="shared" si="59"/>
        <v>0</v>
      </c>
      <c r="AA127" s="258">
        <f>+'A1'!M120+'A2'!Z120+'A3'!Q127+'A3'!Y127+'A3'!Z127</f>
        <v>0</v>
      </c>
      <c r="AB127" s="277"/>
      <c r="AC127" s="56"/>
      <c r="AD127" s="89">
        <f t="shared" ref="AD127:BA127" si="60">+D127-D112-D115-D124</f>
        <v>0</v>
      </c>
      <c r="AE127" s="89">
        <f t="shared" si="60"/>
        <v>0</v>
      </c>
      <c r="AF127" s="89">
        <f t="shared" si="60"/>
        <v>0</v>
      </c>
      <c r="AG127" s="89">
        <f t="shared" si="60"/>
        <v>0</v>
      </c>
      <c r="AH127" s="89">
        <f t="shared" si="60"/>
        <v>0</v>
      </c>
      <c r="AI127" s="89">
        <f t="shared" si="60"/>
        <v>0</v>
      </c>
      <c r="AJ127" s="89">
        <f t="shared" si="60"/>
        <v>0</v>
      </c>
      <c r="AK127" s="89">
        <f t="shared" si="60"/>
        <v>0</v>
      </c>
      <c r="AL127" s="89">
        <f t="shared" si="60"/>
        <v>0</v>
      </c>
      <c r="AM127" s="89">
        <f t="shared" si="60"/>
        <v>0</v>
      </c>
      <c r="AN127" s="89">
        <f t="shared" si="60"/>
        <v>0</v>
      </c>
      <c r="AO127" s="89">
        <f t="shared" si="60"/>
        <v>0</v>
      </c>
      <c r="AP127" s="89">
        <f t="shared" si="60"/>
        <v>0</v>
      </c>
      <c r="AQ127" s="89">
        <f t="shared" si="60"/>
        <v>0</v>
      </c>
      <c r="AR127" s="89">
        <f t="shared" si="60"/>
        <v>0</v>
      </c>
      <c r="AS127" s="89">
        <f t="shared" si="60"/>
        <v>0</v>
      </c>
      <c r="AT127" s="89">
        <f t="shared" si="60"/>
        <v>0</v>
      </c>
      <c r="AU127" s="89">
        <f t="shared" si="60"/>
        <v>0</v>
      </c>
      <c r="AV127" s="89">
        <f t="shared" si="60"/>
        <v>0</v>
      </c>
      <c r="AW127" s="89">
        <f t="shared" si="60"/>
        <v>0</v>
      </c>
      <c r="AX127" s="89">
        <f t="shared" si="60"/>
        <v>0</v>
      </c>
      <c r="AY127" s="89">
        <f t="shared" si="60"/>
        <v>0</v>
      </c>
      <c r="AZ127" s="89">
        <f t="shared" si="60"/>
        <v>0</v>
      </c>
      <c r="BA127" s="89">
        <f t="shared" si="60"/>
        <v>0</v>
      </c>
      <c r="BB127" s="53"/>
      <c r="BC127" s="90">
        <f t="shared" si="44"/>
        <v>0</v>
      </c>
      <c r="BD127" s="89">
        <f t="shared" si="45"/>
        <v>0</v>
      </c>
      <c r="BE127" s="90">
        <f>+AA127-'A1'!M120-'A2'!Z120-'A3'!Q127-'A3'!Y127-'A3'!Z127</f>
        <v>0</v>
      </c>
    </row>
    <row r="128" spans="2:58" s="102" customFormat="1" ht="17.100000000000001" customHeight="1">
      <c r="B128" s="253"/>
      <c r="C128" s="462" t="s">
        <v>196</v>
      </c>
      <c r="D128" s="261"/>
      <c r="E128" s="261"/>
      <c r="F128" s="261"/>
      <c r="G128" s="261"/>
      <c r="H128" s="261"/>
      <c r="I128" s="261"/>
      <c r="J128" s="261"/>
      <c r="K128" s="261"/>
      <c r="L128" s="261"/>
      <c r="M128" s="261"/>
      <c r="N128" s="261"/>
      <c r="O128" s="261"/>
      <c r="P128" s="261"/>
      <c r="Q128" s="261">
        <f t="shared" si="42"/>
        <v>0</v>
      </c>
      <c r="R128" s="261"/>
      <c r="S128" s="261"/>
      <c r="T128" s="261"/>
      <c r="U128" s="261"/>
      <c r="V128" s="261"/>
      <c r="W128" s="261"/>
      <c r="X128" s="261"/>
      <c r="Y128" s="261">
        <f t="shared" si="43"/>
        <v>0</v>
      </c>
      <c r="Z128" s="261"/>
      <c r="AA128" s="262">
        <f>+'A1'!M121+'A2'!Z121+'A3'!Q128+'A3'!Y128+'A3'!Z128</f>
        <v>0</v>
      </c>
      <c r="AB128" s="280"/>
      <c r="AC128" s="101"/>
      <c r="AD128" s="89">
        <f t="shared" ref="AD128:BA128" si="61">+IF((D128+D129&gt;D127),111,0)</f>
        <v>0</v>
      </c>
      <c r="AE128" s="89">
        <f t="shared" si="61"/>
        <v>0</v>
      </c>
      <c r="AF128" s="89">
        <f t="shared" si="61"/>
        <v>0</v>
      </c>
      <c r="AG128" s="89">
        <f t="shared" si="61"/>
        <v>0</v>
      </c>
      <c r="AH128" s="89">
        <f t="shared" si="61"/>
        <v>0</v>
      </c>
      <c r="AI128" s="89">
        <f t="shared" si="61"/>
        <v>0</v>
      </c>
      <c r="AJ128" s="89">
        <f t="shared" si="61"/>
        <v>0</v>
      </c>
      <c r="AK128" s="89">
        <f t="shared" si="61"/>
        <v>0</v>
      </c>
      <c r="AL128" s="89">
        <f t="shared" si="61"/>
        <v>0</v>
      </c>
      <c r="AM128" s="89">
        <f t="shared" si="61"/>
        <v>0</v>
      </c>
      <c r="AN128" s="89">
        <f t="shared" si="61"/>
        <v>0</v>
      </c>
      <c r="AO128" s="89">
        <f t="shared" si="61"/>
        <v>0</v>
      </c>
      <c r="AP128" s="89">
        <f t="shared" si="61"/>
        <v>0</v>
      </c>
      <c r="AQ128" s="89">
        <f t="shared" si="61"/>
        <v>0</v>
      </c>
      <c r="AR128" s="89">
        <f t="shared" si="61"/>
        <v>0</v>
      </c>
      <c r="AS128" s="89">
        <f t="shared" si="61"/>
        <v>0</v>
      </c>
      <c r="AT128" s="89">
        <f t="shared" si="61"/>
        <v>0</v>
      </c>
      <c r="AU128" s="89">
        <f t="shared" si="61"/>
        <v>0</v>
      </c>
      <c r="AV128" s="89">
        <f t="shared" si="61"/>
        <v>0</v>
      </c>
      <c r="AW128" s="89">
        <f t="shared" si="61"/>
        <v>0</v>
      </c>
      <c r="AX128" s="89">
        <f t="shared" si="61"/>
        <v>0</v>
      </c>
      <c r="AY128" s="89">
        <f t="shared" si="61"/>
        <v>0</v>
      </c>
      <c r="AZ128" s="89">
        <f t="shared" si="61"/>
        <v>0</v>
      </c>
      <c r="BA128" s="89">
        <f t="shared" si="61"/>
        <v>0</v>
      </c>
      <c r="BB128" s="53"/>
      <c r="BC128" s="90">
        <f t="shared" si="44"/>
        <v>0</v>
      </c>
      <c r="BD128" s="89">
        <f t="shared" si="45"/>
        <v>0</v>
      </c>
      <c r="BE128" s="90">
        <f>+AA128-'A1'!M121-'A2'!Z121-'A3'!Q128-'A3'!Y128-'A3'!Z128</f>
        <v>0</v>
      </c>
    </row>
    <row r="129" spans="2:58" s="102" customFormat="1" ht="17.100000000000001" customHeight="1">
      <c r="B129" s="253"/>
      <c r="C129" s="462" t="s">
        <v>197</v>
      </c>
      <c r="D129" s="261"/>
      <c r="E129" s="261"/>
      <c r="F129" s="261"/>
      <c r="G129" s="261"/>
      <c r="H129" s="261"/>
      <c r="I129" s="261"/>
      <c r="J129" s="261"/>
      <c r="K129" s="261"/>
      <c r="L129" s="261"/>
      <c r="M129" s="261"/>
      <c r="N129" s="261"/>
      <c r="O129" s="261"/>
      <c r="P129" s="261"/>
      <c r="Q129" s="261">
        <f t="shared" si="42"/>
        <v>0</v>
      </c>
      <c r="R129" s="261"/>
      <c r="S129" s="261"/>
      <c r="T129" s="261"/>
      <c r="U129" s="261"/>
      <c r="V129" s="261"/>
      <c r="W129" s="261"/>
      <c r="X129" s="261"/>
      <c r="Y129" s="261">
        <f t="shared" si="43"/>
        <v>0</v>
      </c>
      <c r="Z129" s="261"/>
      <c r="AA129" s="262">
        <f>+'A1'!M122+'A2'!Z122+'A3'!Q129+'A3'!Y129+'A3'!Z129</f>
        <v>0</v>
      </c>
      <c r="AB129" s="280"/>
      <c r="AC129" s="101"/>
      <c r="AD129" s="89"/>
      <c r="AE129" s="89"/>
      <c r="AF129" s="89"/>
      <c r="AG129" s="89"/>
      <c r="AH129" s="89"/>
      <c r="AI129" s="89"/>
      <c r="AJ129" s="89"/>
      <c r="AK129" s="89"/>
      <c r="AL129" s="89"/>
      <c r="AM129" s="89"/>
      <c r="AN129" s="89"/>
      <c r="AO129" s="89"/>
      <c r="AP129" s="89"/>
      <c r="AQ129" s="89"/>
      <c r="AR129" s="89"/>
      <c r="AS129" s="89"/>
      <c r="AT129" s="89"/>
      <c r="AU129" s="89"/>
      <c r="AV129" s="89"/>
      <c r="AW129" s="89"/>
      <c r="AX129" s="89"/>
      <c r="AY129" s="89"/>
      <c r="AZ129" s="89"/>
      <c r="BA129" s="89"/>
      <c r="BB129" s="53"/>
      <c r="BC129" s="90">
        <f t="shared" si="44"/>
        <v>0</v>
      </c>
      <c r="BD129" s="89">
        <f t="shared" si="45"/>
        <v>0</v>
      </c>
      <c r="BE129" s="90">
        <f>+AA129-'A1'!M122-'A2'!Z122-'A3'!Q129-'A3'!Y129-'A3'!Z129</f>
        <v>0</v>
      </c>
    </row>
    <row r="130" spans="2:58" s="102" customFormat="1" ht="17.100000000000001" customHeight="1">
      <c r="B130" s="254"/>
      <c r="C130" s="463" t="s">
        <v>136</v>
      </c>
      <c r="D130" s="263"/>
      <c r="E130" s="263"/>
      <c r="F130" s="263"/>
      <c r="G130" s="263"/>
      <c r="H130" s="263"/>
      <c r="I130" s="263"/>
      <c r="J130" s="263"/>
      <c r="K130" s="263"/>
      <c r="L130" s="263"/>
      <c r="M130" s="263"/>
      <c r="N130" s="263"/>
      <c r="O130" s="263"/>
      <c r="P130" s="263"/>
      <c r="Q130" s="261">
        <f t="shared" si="42"/>
        <v>0</v>
      </c>
      <c r="R130" s="263"/>
      <c r="S130" s="263"/>
      <c r="T130" s="263"/>
      <c r="U130" s="263"/>
      <c r="V130" s="263"/>
      <c r="W130" s="263"/>
      <c r="X130" s="263"/>
      <c r="Y130" s="261">
        <f t="shared" si="43"/>
        <v>0</v>
      </c>
      <c r="Z130" s="263"/>
      <c r="AA130" s="262">
        <f>+'A1'!M123+'A2'!Z123+'A3'!Q130+'A3'!Y130+'A3'!Z130</f>
        <v>0</v>
      </c>
      <c r="AB130" s="281"/>
      <c r="AC130" s="101"/>
      <c r="AD130" s="89">
        <f t="shared" ref="AD130:BA130" si="62">+IF((D130&gt;D127),111,0)</f>
        <v>0</v>
      </c>
      <c r="AE130" s="89">
        <f t="shared" si="62"/>
        <v>0</v>
      </c>
      <c r="AF130" s="89">
        <f t="shared" si="62"/>
        <v>0</v>
      </c>
      <c r="AG130" s="89">
        <f t="shared" si="62"/>
        <v>0</v>
      </c>
      <c r="AH130" s="89">
        <f t="shared" si="62"/>
        <v>0</v>
      </c>
      <c r="AI130" s="89">
        <f t="shared" si="62"/>
        <v>0</v>
      </c>
      <c r="AJ130" s="89">
        <f t="shared" si="62"/>
        <v>0</v>
      </c>
      <c r="AK130" s="89">
        <f t="shared" si="62"/>
        <v>0</v>
      </c>
      <c r="AL130" s="89">
        <f t="shared" si="62"/>
        <v>0</v>
      </c>
      <c r="AM130" s="89">
        <f t="shared" si="62"/>
        <v>0</v>
      </c>
      <c r="AN130" s="89">
        <f t="shared" si="62"/>
        <v>0</v>
      </c>
      <c r="AO130" s="89">
        <f t="shared" si="62"/>
        <v>0</v>
      </c>
      <c r="AP130" s="89">
        <f t="shared" si="62"/>
        <v>0</v>
      </c>
      <c r="AQ130" s="89">
        <f t="shared" si="62"/>
        <v>0</v>
      </c>
      <c r="AR130" s="89">
        <f t="shared" si="62"/>
        <v>0</v>
      </c>
      <c r="AS130" s="89">
        <f t="shared" si="62"/>
        <v>0</v>
      </c>
      <c r="AT130" s="89">
        <f t="shared" si="62"/>
        <v>0</v>
      </c>
      <c r="AU130" s="89">
        <f t="shared" si="62"/>
        <v>0</v>
      </c>
      <c r="AV130" s="89">
        <f t="shared" si="62"/>
        <v>0</v>
      </c>
      <c r="AW130" s="89">
        <f t="shared" si="62"/>
        <v>0</v>
      </c>
      <c r="AX130" s="89">
        <f t="shared" si="62"/>
        <v>0</v>
      </c>
      <c r="AY130" s="89">
        <f t="shared" si="62"/>
        <v>0</v>
      </c>
      <c r="AZ130" s="89">
        <f t="shared" si="62"/>
        <v>0</v>
      </c>
      <c r="BA130" s="89">
        <f t="shared" si="62"/>
        <v>0</v>
      </c>
      <c r="BB130" s="53"/>
      <c r="BC130" s="90">
        <f t="shared" si="44"/>
        <v>0</v>
      </c>
      <c r="BD130" s="89">
        <f t="shared" si="45"/>
        <v>0</v>
      </c>
      <c r="BE130" s="90">
        <f>+AA130-'A1'!M123-'A2'!Z123-'A3'!Q130-'A3'!Y130-'A3'!Z130</f>
        <v>0</v>
      </c>
    </row>
    <row r="131" spans="2:58" s="102" customFormat="1" ht="17.100000000000001" customHeight="1">
      <c r="B131" s="254"/>
      <c r="C131" s="371" t="s">
        <v>217</v>
      </c>
      <c r="D131" s="485"/>
      <c r="E131" s="485"/>
      <c r="F131" s="485"/>
      <c r="G131" s="485"/>
      <c r="H131" s="485"/>
      <c r="I131" s="485"/>
      <c r="J131" s="485"/>
      <c r="K131" s="485"/>
      <c r="L131" s="485"/>
      <c r="M131" s="485"/>
      <c r="N131" s="485"/>
      <c r="O131" s="485"/>
      <c r="P131" s="485"/>
      <c r="Q131" s="485"/>
      <c r="R131" s="485"/>
      <c r="S131" s="485"/>
      <c r="T131" s="485"/>
      <c r="U131" s="485"/>
      <c r="V131" s="485"/>
      <c r="W131" s="485"/>
      <c r="X131" s="485"/>
      <c r="Y131" s="485"/>
      <c r="Z131" s="485"/>
      <c r="AA131" s="474"/>
      <c r="AB131" s="486"/>
      <c r="AC131" s="101"/>
      <c r="AD131" s="89"/>
      <c r="AE131" s="89"/>
      <c r="AF131" s="89"/>
      <c r="AG131" s="89"/>
      <c r="AH131" s="89"/>
      <c r="AI131" s="89"/>
      <c r="AJ131" s="89"/>
      <c r="AK131" s="89"/>
      <c r="AL131" s="89"/>
      <c r="AM131" s="89"/>
      <c r="AN131" s="89"/>
      <c r="AO131" s="89"/>
      <c r="AP131" s="89"/>
      <c r="AQ131" s="89"/>
      <c r="AR131" s="89"/>
      <c r="AS131" s="89"/>
      <c r="AT131" s="89"/>
      <c r="AU131" s="89"/>
      <c r="AV131" s="89"/>
      <c r="AW131" s="89"/>
      <c r="AX131" s="89"/>
      <c r="AY131" s="89"/>
      <c r="AZ131" s="89"/>
      <c r="BA131" s="89"/>
      <c r="BB131" s="53"/>
      <c r="BC131" s="90"/>
      <c r="BD131" s="89"/>
      <c r="BE131" s="90">
        <f>+IF(AA131&lt;=AA127,0,100)</f>
        <v>0</v>
      </c>
    </row>
    <row r="132" spans="2:58" s="102" customFormat="1" ht="17.100000000000001" customHeight="1">
      <c r="B132" s="254"/>
      <c r="C132" s="371" t="s">
        <v>218</v>
      </c>
      <c r="D132" s="485"/>
      <c r="E132" s="485"/>
      <c r="F132" s="485"/>
      <c r="G132" s="485"/>
      <c r="H132" s="485"/>
      <c r="I132" s="485"/>
      <c r="J132" s="485"/>
      <c r="K132" s="485"/>
      <c r="L132" s="485"/>
      <c r="M132" s="485"/>
      <c r="N132" s="485"/>
      <c r="O132" s="485"/>
      <c r="P132" s="485"/>
      <c r="Q132" s="485"/>
      <c r="R132" s="485"/>
      <c r="S132" s="485"/>
      <c r="T132" s="485"/>
      <c r="U132" s="485"/>
      <c r="V132" s="485"/>
      <c r="W132" s="485"/>
      <c r="X132" s="485"/>
      <c r="Y132" s="485"/>
      <c r="Z132" s="485"/>
      <c r="AA132" s="474"/>
      <c r="AB132" s="486"/>
      <c r="AC132" s="101"/>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53"/>
      <c r="BC132" s="90"/>
      <c r="BD132" s="89"/>
      <c r="BE132" s="90">
        <f>+IF(AA132&lt;=AA127,0,100)</f>
        <v>0</v>
      </c>
    </row>
    <row r="133" spans="2:58" s="57" customFormat="1" ht="30" customHeight="1">
      <c r="B133" s="323"/>
      <c r="C133" s="464" t="s">
        <v>43</v>
      </c>
      <c r="D133" s="384"/>
      <c r="E133" s="384"/>
      <c r="F133" s="384"/>
      <c r="G133" s="384"/>
      <c r="H133" s="384"/>
      <c r="I133" s="384"/>
      <c r="J133" s="384"/>
      <c r="K133" s="384"/>
      <c r="L133" s="384"/>
      <c r="M133" s="384"/>
      <c r="N133" s="384"/>
      <c r="O133" s="384"/>
      <c r="P133" s="384"/>
      <c r="Q133" s="384"/>
      <c r="R133" s="384"/>
      <c r="S133" s="384"/>
      <c r="T133" s="384"/>
      <c r="U133" s="384"/>
      <c r="V133" s="384"/>
      <c r="W133" s="384"/>
      <c r="X133" s="384"/>
      <c r="Y133" s="384"/>
      <c r="Z133" s="384"/>
      <c r="AA133" s="385"/>
      <c r="AB133" s="277"/>
      <c r="AC133" s="56"/>
      <c r="AD133" s="89"/>
      <c r="AE133" s="89"/>
      <c r="AF133" s="89"/>
      <c r="AG133" s="89"/>
      <c r="AH133" s="89"/>
      <c r="AI133" s="89"/>
      <c r="AJ133" s="89"/>
      <c r="AK133" s="89"/>
      <c r="AL133" s="89"/>
      <c r="AM133" s="89"/>
      <c r="AN133" s="89"/>
      <c r="AO133" s="89"/>
      <c r="AP133" s="89"/>
      <c r="AQ133" s="89"/>
      <c r="AR133" s="89"/>
      <c r="AS133" s="89"/>
      <c r="AT133" s="89"/>
      <c r="AU133" s="89"/>
      <c r="AV133" s="89"/>
      <c r="AW133" s="89"/>
      <c r="AX133" s="89"/>
      <c r="AY133" s="89"/>
      <c r="AZ133" s="89"/>
      <c r="BA133" s="89"/>
      <c r="BB133" s="53"/>
      <c r="BC133" s="90"/>
      <c r="BD133" s="89"/>
      <c r="BE133" s="90"/>
    </row>
    <row r="134" spans="2:58" s="102" customFormat="1" ht="17.100000000000001" customHeight="1">
      <c r="B134" s="254"/>
      <c r="C134" s="371" t="s">
        <v>217</v>
      </c>
      <c r="D134" s="485"/>
      <c r="E134" s="485"/>
      <c r="F134" s="485"/>
      <c r="G134" s="485"/>
      <c r="H134" s="485"/>
      <c r="I134" s="485"/>
      <c r="J134" s="485"/>
      <c r="K134" s="485"/>
      <c r="L134" s="485"/>
      <c r="M134" s="485"/>
      <c r="N134" s="485"/>
      <c r="O134" s="485"/>
      <c r="P134" s="485"/>
      <c r="Q134" s="485"/>
      <c r="R134" s="485"/>
      <c r="S134" s="485"/>
      <c r="T134" s="485"/>
      <c r="U134" s="485"/>
      <c r="V134" s="485"/>
      <c r="W134" s="485"/>
      <c r="X134" s="485"/>
      <c r="Y134" s="485"/>
      <c r="Z134" s="485"/>
      <c r="AA134" s="474"/>
      <c r="AB134" s="486"/>
      <c r="AC134" s="101"/>
      <c r="AD134" s="89"/>
      <c r="AE134" s="89"/>
      <c r="AF134" s="89"/>
      <c r="AG134" s="89"/>
      <c r="AH134" s="89"/>
      <c r="AI134" s="89"/>
      <c r="AJ134" s="89"/>
      <c r="AK134" s="89"/>
      <c r="AL134" s="89"/>
      <c r="AM134" s="89"/>
      <c r="AN134" s="89"/>
      <c r="AO134" s="89"/>
      <c r="AP134" s="89"/>
      <c r="AQ134" s="89"/>
      <c r="AR134" s="89"/>
      <c r="AS134" s="89"/>
      <c r="AT134" s="89"/>
      <c r="AU134" s="89"/>
      <c r="AV134" s="89"/>
      <c r="AW134" s="89"/>
      <c r="AX134" s="89"/>
      <c r="AY134" s="89"/>
      <c r="AZ134" s="89"/>
      <c r="BA134" s="89"/>
      <c r="BB134" s="53"/>
      <c r="BC134" s="90"/>
      <c r="BD134" s="89"/>
      <c r="BE134" s="90">
        <f>+IF(AA134&lt;=AA133,0,100)</f>
        <v>0</v>
      </c>
    </row>
    <row r="135" spans="2:58" s="102" customFormat="1" ht="17.100000000000001" customHeight="1">
      <c r="B135" s="254"/>
      <c r="C135" s="371" t="s">
        <v>218</v>
      </c>
      <c r="D135" s="485"/>
      <c r="E135" s="485"/>
      <c r="F135" s="485"/>
      <c r="G135" s="485"/>
      <c r="H135" s="485"/>
      <c r="I135" s="485"/>
      <c r="J135" s="485"/>
      <c r="K135" s="485"/>
      <c r="L135" s="485"/>
      <c r="M135" s="485"/>
      <c r="N135" s="485"/>
      <c r="O135" s="485"/>
      <c r="P135" s="485"/>
      <c r="Q135" s="485"/>
      <c r="R135" s="485"/>
      <c r="S135" s="485"/>
      <c r="T135" s="485"/>
      <c r="U135" s="485"/>
      <c r="V135" s="485"/>
      <c r="W135" s="485"/>
      <c r="X135" s="485"/>
      <c r="Y135" s="485"/>
      <c r="Z135" s="485"/>
      <c r="AA135" s="474"/>
      <c r="AB135" s="486"/>
      <c r="AC135" s="101"/>
      <c r="AD135" s="89"/>
      <c r="AE135" s="89"/>
      <c r="AF135" s="89"/>
      <c r="AG135" s="89"/>
      <c r="AH135" s="89"/>
      <c r="AI135" s="89"/>
      <c r="AJ135" s="89"/>
      <c r="AK135" s="89"/>
      <c r="AL135" s="89"/>
      <c r="AM135" s="89"/>
      <c r="AN135" s="89"/>
      <c r="AO135" s="89"/>
      <c r="AP135" s="89"/>
      <c r="AQ135" s="89"/>
      <c r="AR135" s="89"/>
      <c r="AS135" s="89"/>
      <c r="AT135" s="89"/>
      <c r="AU135" s="89"/>
      <c r="AV135" s="89"/>
      <c r="AW135" s="89"/>
      <c r="AX135" s="89"/>
      <c r="AY135" s="89"/>
      <c r="AZ135" s="89"/>
      <c r="BA135" s="89"/>
      <c r="BB135" s="53"/>
      <c r="BC135" s="90"/>
      <c r="BD135" s="89"/>
      <c r="BE135" s="90">
        <f>+IF(AA135&lt;=AA133,0,100)</f>
        <v>0</v>
      </c>
    </row>
    <row r="136" spans="2:58" s="57" customFormat="1" ht="30" customHeight="1">
      <c r="B136" s="323"/>
      <c r="C136" s="464" t="s">
        <v>18</v>
      </c>
      <c r="D136" s="383">
        <f t="shared" ref="D136:P136" si="63">+D25+D46+D76+D105+D127</f>
        <v>0</v>
      </c>
      <c r="E136" s="383">
        <f t="shared" si="63"/>
        <v>0</v>
      </c>
      <c r="F136" s="383">
        <f t="shared" si="63"/>
        <v>0</v>
      </c>
      <c r="G136" s="383">
        <f t="shared" si="63"/>
        <v>0</v>
      </c>
      <c r="H136" s="383">
        <f t="shared" si="63"/>
        <v>0</v>
      </c>
      <c r="I136" s="383">
        <f t="shared" si="63"/>
        <v>0</v>
      </c>
      <c r="J136" s="383">
        <f t="shared" si="63"/>
        <v>0</v>
      </c>
      <c r="K136" s="383">
        <f t="shared" si="63"/>
        <v>0</v>
      </c>
      <c r="L136" s="383">
        <f t="shared" si="63"/>
        <v>0</v>
      </c>
      <c r="M136" s="383">
        <f t="shared" si="63"/>
        <v>0</v>
      </c>
      <c r="N136" s="383">
        <f t="shared" si="63"/>
        <v>0</v>
      </c>
      <c r="O136" s="383">
        <f t="shared" si="63"/>
        <v>0</v>
      </c>
      <c r="P136" s="383">
        <f t="shared" si="63"/>
        <v>0</v>
      </c>
      <c r="Q136" s="383">
        <f t="shared" si="42"/>
        <v>0</v>
      </c>
      <c r="R136" s="383">
        <f t="shared" ref="R136:X139" si="64">+R25+R46+R76+R105+R127</f>
        <v>0</v>
      </c>
      <c r="S136" s="383">
        <f t="shared" si="64"/>
        <v>0</v>
      </c>
      <c r="T136" s="383">
        <f t="shared" si="64"/>
        <v>0</v>
      </c>
      <c r="U136" s="383">
        <f t="shared" si="64"/>
        <v>0</v>
      </c>
      <c r="V136" s="383">
        <f t="shared" si="64"/>
        <v>0</v>
      </c>
      <c r="W136" s="383">
        <f t="shared" si="64"/>
        <v>0</v>
      </c>
      <c r="X136" s="383">
        <f t="shared" si="64"/>
        <v>0</v>
      </c>
      <c r="Y136" s="383">
        <f t="shared" si="43"/>
        <v>0</v>
      </c>
      <c r="Z136" s="383">
        <f>+Z25+Z46+Z76+Z105+Z127</f>
        <v>0</v>
      </c>
      <c r="AA136" s="385">
        <f>+'A1'!M124+'A2'!Z124+'A3'!Q136+'A3'!Y136+'A3'!Z136+AA133</f>
        <v>0</v>
      </c>
      <c r="AB136" s="277"/>
      <c r="AC136" s="56"/>
      <c r="AD136" s="89">
        <f t="shared" ref="AD136:AZ136" si="65">+D136-D25-D46-D76-D105-D127</f>
        <v>0</v>
      </c>
      <c r="AE136" s="89">
        <f t="shared" si="65"/>
        <v>0</v>
      </c>
      <c r="AF136" s="89">
        <f t="shared" si="65"/>
        <v>0</v>
      </c>
      <c r="AG136" s="89">
        <f t="shared" si="65"/>
        <v>0</v>
      </c>
      <c r="AH136" s="89">
        <f t="shared" si="65"/>
        <v>0</v>
      </c>
      <c r="AI136" s="89">
        <f t="shared" si="65"/>
        <v>0</v>
      </c>
      <c r="AJ136" s="89">
        <f t="shared" si="65"/>
        <v>0</v>
      </c>
      <c r="AK136" s="89">
        <f t="shared" si="65"/>
        <v>0</v>
      </c>
      <c r="AL136" s="89">
        <f t="shared" si="65"/>
        <v>0</v>
      </c>
      <c r="AM136" s="89">
        <f t="shared" si="65"/>
        <v>0</v>
      </c>
      <c r="AN136" s="89">
        <f t="shared" si="65"/>
        <v>0</v>
      </c>
      <c r="AO136" s="89">
        <f t="shared" si="65"/>
        <v>0</v>
      </c>
      <c r="AP136" s="89">
        <f t="shared" si="65"/>
        <v>0</v>
      </c>
      <c r="AQ136" s="89">
        <f t="shared" si="65"/>
        <v>0</v>
      </c>
      <c r="AR136" s="89">
        <f t="shared" si="65"/>
        <v>0</v>
      </c>
      <c r="AS136" s="89">
        <f t="shared" si="65"/>
        <v>0</v>
      </c>
      <c r="AT136" s="89">
        <f t="shared" si="65"/>
        <v>0</v>
      </c>
      <c r="AU136" s="89">
        <f t="shared" si="65"/>
        <v>0</v>
      </c>
      <c r="AV136" s="89">
        <f t="shared" si="65"/>
        <v>0</v>
      </c>
      <c r="AW136" s="89">
        <f t="shared" si="65"/>
        <v>0</v>
      </c>
      <c r="AX136" s="89">
        <f t="shared" si="65"/>
        <v>0</v>
      </c>
      <c r="AY136" s="89">
        <f t="shared" si="65"/>
        <v>0</v>
      </c>
      <c r="AZ136" s="89">
        <f t="shared" si="65"/>
        <v>0</v>
      </c>
      <c r="BA136" s="89">
        <f>+AA136-AA25-AA46-AA76-AA105-AA127-AA133</f>
        <v>0</v>
      </c>
      <c r="BB136" s="53"/>
      <c r="BC136" s="90">
        <f>+Q136-SUM(D136:P136)</f>
        <v>0</v>
      </c>
      <c r="BD136" s="89">
        <f t="shared" si="45"/>
        <v>0</v>
      </c>
      <c r="BE136" s="90">
        <f>+AA136-'A1'!M124-'A2'!Z124-'A3'!Q136-'A3'!Y136-'A3'!Z136-AA133</f>
        <v>0</v>
      </c>
      <c r="BF136" s="102"/>
    </row>
    <row r="137" spans="2:58" s="102" customFormat="1" ht="17.100000000000001" customHeight="1">
      <c r="B137" s="253"/>
      <c r="C137" s="462" t="s">
        <v>196</v>
      </c>
      <c r="D137" s="261">
        <f t="shared" ref="D137:P137" si="66">+D26+D47+D77+D106+D128</f>
        <v>0</v>
      </c>
      <c r="E137" s="261">
        <f t="shared" si="66"/>
        <v>0</v>
      </c>
      <c r="F137" s="261">
        <f t="shared" si="66"/>
        <v>0</v>
      </c>
      <c r="G137" s="261">
        <f t="shared" si="66"/>
        <v>0</v>
      </c>
      <c r="H137" s="261">
        <f t="shared" si="66"/>
        <v>0</v>
      </c>
      <c r="I137" s="261">
        <f t="shared" si="66"/>
        <v>0</v>
      </c>
      <c r="J137" s="261">
        <f t="shared" si="66"/>
        <v>0</v>
      </c>
      <c r="K137" s="261">
        <f t="shared" si="66"/>
        <v>0</v>
      </c>
      <c r="L137" s="261">
        <f t="shared" si="66"/>
        <v>0</v>
      </c>
      <c r="M137" s="261">
        <f t="shared" si="66"/>
        <v>0</v>
      </c>
      <c r="N137" s="261">
        <f t="shared" si="66"/>
        <v>0</v>
      </c>
      <c r="O137" s="261">
        <f t="shared" si="66"/>
        <v>0</v>
      </c>
      <c r="P137" s="261">
        <f t="shared" si="66"/>
        <v>0</v>
      </c>
      <c r="Q137" s="261">
        <f t="shared" si="42"/>
        <v>0</v>
      </c>
      <c r="R137" s="261">
        <f t="shared" si="64"/>
        <v>0</v>
      </c>
      <c r="S137" s="261">
        <f t="shared" si="64"/>
        <v>0</v>
      </c>
      <c r="T137" s="261">
        <f t="shared" si="64"/>
        <v>0</v>
      </c>
      <c r="U137" s="261">
        <f t="shared" si="64"/>
        <v>0</v>
      </c>
      <c r="V137" s="261">
        <f t="shared" si="64"/>
        <v>0</v>
      </c>
      <c r="W137" s="261">
        <f t="shared" si="64"/>
        <v>0</v>
      </c>
      <c r="X137" s="261">
        <f t="shared" si="64"/>
        <v>0</v>
      </c>
      <c r="Y137" s="261">
        <f t="shared" si="43"/>
        <v>0</v>
      </c>
      <c r="Z137" s="261">
        <f>+Z26+Z47+Z77+Z106+Z128</f>
        <v>0</v>
      </c>
      <c r="AA137" s="271">
        <f>+'A1'!M125+'A2'!Z125+'A3'!Q137+'A3'!Y137+'A3'!Z137</f>
        <v>0</v>
      </c>
      <c r="AB137" s="280"/>
      <c r="AC137" s="101"/>
      <c r="AD137" s="89">
        <f t="shared" ref="AD137:AM139" si="67">+D137-(D26+D47+D77+D106+D128)</f>
        <v>0</v>
      </c>
      <c r="AE137" s="89">
        <f t="shared" si="67"/>
        <v>0</v>
      </c>
      <c r="AF137" s="89">
        <f t="shared" si="67"/>
        <v>0</v>
      </c>
      <c r="AG137" s="89">
        <f t="shared" si="67"/>
        <v>0</v>
      </c>
      <c r="AH137" s="89">
        <f t="shared" si="67"/>
        <v>0</v>
      </c>
      <c r="AI137" s="89">
        <f t="shared" si="67"/>
        <v>0</v>
      </c>
      <c r="AJ137" s="89">
        <f t="shared" si="67"/>
        <v>0</v>
      </c>
      <c r="AK137" s="89">
        <f t="shared" si="67"/>
        <v>0</v>
      </c>
      <c r="AL137" s="89">
        <f t="shared" si="67"/>
        <v>0</v>
      </c>
      <c r="AM137" s="89">
        <f t="shared" si="67"/>
        <v>0</v>
      </c>
      <c r="AN137" s="89">
        <f t="shared" ref="AN137:AW139" si="68">+N137-(N26+N47+N77+N106+N128)</f>
        <v>0</v>
      </c>
      <c r="AO137" s="89">
        <f t="shared" si="68"/>
        <v>0</v>
      </c>
      <c r="AP137" s="89">
        <f t="shared" si="68"/>
        <v>0</v>
      </c>
      <c r="AQ137" s="89">
        <f t="shared" si="68"/>
        <v>0</v>
      </c>
      <c r="AR137" s="89">
        <f t="shared" si="68"/>
        <v>0</v>
      </c>
      <c r="AS137" s="89">
        <f t="shared" si="68"/>
        <v>0</v>
      </c>
      <c r="AT137" s="89">
        <f t="shared" si="68"/>
        <v>0</v>
      </c>
      <c r="AU137" s="89">
        <f t="shared" si="68"/>
        <v>0</v>
      </c>
      <c r="AV137" s="89">
        <f t="shared" si="68"/>
        <v>0</v>
      </c>
      <c r="AW137" s="89">
        <f t="shared" si="68"/>
        <v>0</v>
      </c>
      <c r="AX137" s="89">
        <f t="shared" ref="AX137:BA139" si="69">+X137-(X26+X47+X77+X106+X128)</f>
        <v>0</v>
      </c>
      <c r="AY137" s="89">
        <f t="shared" si="69"/>
        <v>0</v>
      </c>
      <c r="AZ137" s="89">
        <f t="shared" si="69"/>
        <v>0</v>
      </c>
      <c r="BA137" s="89">
        <f t="shared" si="69"/>
        <v>0</v>
      </c>
      <c r="BB137" s="53"/>
      <c r="BC137" s="90">
        <f t="shared" si="44"/>
        <v>0</v>
      </c>
      <c r="BD137" s="89">
        <f t="shared" si="45"/>
        <v>0</v>
      </c>
      <c r="BE137" s="90">
        <f>+AA137-'A1'!M125-'A2'!Z125-'A3'!Q137-'A3'!Y137-'A3'!Z137</f>
        <v>0</v>
      </c>
    </row>
    <row r="138" spans="2:58" s="102" customFormat="1" ht="17.100000000000001" customHeight="1">
      <c r="B138" s="253"/>
      <c r="C138" s="462" t="s">
        <v>197</v>
      </c>
      <c r="D138" s="261">
        <f t="shared" ref="D138:P138" si="70">+D27+D48+D78+D107+D129</f>
        <v>0</v>
      </c>
      <c r="E138" s="261">
        <f t="shared" si="70"/>
        <v>0</v>
      </c>
      <c r="F138" s="261">
        <f t="shared" si="70"/>
        <v>0</v>
      </c>
      <c r="G138" s="261">
        <f t="shared" si="70"/>
        <v>0</v>
      </c>
      <c r="H138" s="261">
        <f t="shared" si="70"/>
        <v>0</v>
      </c>
      <c r="I138" s="261">
        <f t="shared" si="70"/>
        <v>0</v>
      </c>
      <c r="J138" s="261">
        <f t="shared" si="70"/>
        <v>0</v>
      </c>
      <c r="K138" s="261">
        <f t="shared" si="70"/>
        <v>0</v>
      </c>
      <c r="L138" s="261">
        <f t="shared" si="70"/>
        <v>0</v>
      </c>
      <c r="M138" s="261">
        <f t="shared" si="70"/>
        <v>0</v>
      </c>
      <c r="N138" s="261">
        <f t="shared" si="70"/>
        <v>0</v>
      </c>
      <c r="O138" s="261">
        <f t="shared" si="70"/>
        <v>0</v>
      </c>
      <c r="P138" s="261">
        <f t="shared" si="70"/>
        <v>0</v>
      </c>
      <c r="Q138" s="261">
        <f t="shared" si="42"/>
        <v>0</v>
      </c>
      <c r="R138" s="261">
        <f t="shared" si="64"/>
        <v>0</v>
      </c>
      <c r="S138" s="261">
        <f t="shared" si="64"/>
        <v>0</v>
      </c>
      <c r="T138" s="261">
        <f t="shared" si="64"/>
        <v>0</v>
      </c>
      <c r="U138" s="261">
        <f t="shared" si="64"/>
        <v>0</v>
      </c>
      <c r="V138" s="261">
        <f t="shared" si="64"/>
        <v>0</v>
      </c>
      <c r="W138" s="261">
        <f t="shared" si="64"/>
        <v>0</v>
      </c>
      <c r="X138" s="261">
        <f t="shared" si="64"/>
        <v>0</v>
      </c>
      <c r="Y138" s="261">
        <f t="shared" si="43"/>
        <v>0</v>
      </c>
      <c r="Z138" s="261">
        <f>+Z27+Z48+Z78+Z107+Z129</f>
        <v>0</v>
      </c>
      <c r="AA138" s="271">
        <f>+'A1'!M126+'A2'!Z126+'A3'!Q138+'A3'!Y138+'A3'!Z138</f>
        <v>0</v>
      </c>
      <c r="AB138" s="280"/>
      <c r="AC138" s="101"/>
      <c r="AD138" s="89">
        <f t="shared" si="67"/>
        <v>0</v>
      </c>
      <c r="AE138" s="89">
        <f t="shared" si="67"/>
        <v>0</v>
      </c>
      <c r="AF138" s="89">
        <f t="shared" si="67"/>
        <v>0</v>
      </c>
      <c r="AG138" s="89">
        <f t="shared" si="67"/>
        <v>0</v>
      </c>
      <c r="AH138" s="89">
        <f t="shared" si="67"/>
        <v>0</v>
      </c>
      <c r="AI138" s="89">
        <f t="shared" si="67"/>
        <v>0</v>
      </c>
      <c r="AJ138" s="89">
        <f t="shared" si="67"/>
        <v>0</v>
      </c>
      <c r="AK138" s="89">
        <f t="shared" si="67"/>
        <v>0</v>
      </c>
      <c r="AL138" s="89">
        <f t="shared" si="67"/>
        <v>0</v>
      </c>
      <c r="AM138" s="89">
        <f t="shared" si="67"/>
        <v>0</v>
      </c>
      <c r="AN138" s="89">
        <f t="shared" si="68"/>
        <v>0</v>
      </c>
      <c r="AO138" s="89">
        <f t="shared" si="68"/>
        <v>0</v>
      </c>
      <c r="AP138" s="89">
        <f t="shared" si="68"/>
        <v>0</v>
      </c>
      <c r="AQ138" s="89">
        <f t="shared" si="68"/>
        <v>0</v>
      </c>
      <c r="AR138" s="89">
        <f t="shared" si="68"/>
        <v>0</v>
      </c>
      <c r="AS138" s="89">
        <f t="shared" si="68"/>
        <v>0</v>
      </c>
      <c r="AT138" s="89">
        <f t="shared" si="68"/>
        <v>0</v>
      </c>
      <c r="AU138" s="89">
        <f t="shared" si="68"/>
        <v>0</v>
      </c>
      <c r="AV138" s="89">
        <f t="shared" si="68"/>
        <v>0</v>
      </c>
      <c r="AW138" s="89">
        <f t="shared" si="68"/>
        <v>0</v>
      </c>
      <c r="AX138" s="89">
        <f t="shared" si="69"/>
        <v>0</v>
      </c>
      <c r="AY138" s="89">
        <f t="shared" si="69"/>
        <v>0</v>
      </c>
      <c r="AZ138" s="89">
        <f t="shared" si="69"/>
        <v>0</v>
      </c>
      <c r="BA138" s="89">
        <f t="shared" si="69"/>
        <v>0</v>
      </c>
      <c r="BB138" s="53"/>
      <c r="BC138" s="90">
        <f t="shared" si="44"/>
        <v>0</v>
      </c>
      <c r="BD138" s="89">
        <f t="shared" si="45"/>
        <v>0</v>
      </c>
      <c r="BE138" s="90">
        <f>+AA138-'A1'!M126-'A2'!Z126-'A3'!Q138-'A3'!Y138-'A3'!Z138</f>
        <v>0</v>
      </c>
    </row>
    <row r="139" spans="2:58" s="102" customFormat="1" ht="17.100000000000001" customHeight="1">
      <c r="B139" s="253"/>
      <c r="C139" s="462" t="s">
        <v>136</v>
      </c>
      <c r="D139" s="261">
        <f t="shared" ref="D139:P139" si="71">+D28+D49+D79+D108+D130</f>
        <v>0</v>
      </c>
      <c r="E139" s="261">
        <f t="shared" si="71"/>
        <v>0</v>
      </c>
      <c r="F139" s="261">
        <f t="shared" si="71"/>
        <v>0</v>
      </c>
      <c r="G139" s="261">
        <f t="shared" si="71"/>
        <v>0</v>
      </c>
      <c r="H139" s="261">
        <f t="shared" si="71"/>
        <v>0</v>
      </c>
      <c r="I139" s="261">
        <f t="shared" si="71"/>
        <v>0</v>
      </c>
      <c r="J139" s="261">
        <f t="shared" si="71"/>
        <v>0</v>
      </c>
      <c r="K139" s="261">
        <f t="shared" si="71"/>
        <v>0</v>
      </c>
      <c r="L139" s="261">
        <f t="shared" si="71"/>
        <v>0</v>
      </c>
      <c r="M139" s="261">
        <f t="shared" si="71"/>
        <v>0</v>
      </c>
      <c r="N139" s="261">
        <f t="shared" si="71"/>
        <v>0</v>
      </c>
      <c r="O139" s="261">
        <f t="shared" si="71"/>
        <v>0</v>
      </c>
      <c r="P139" s="261">
        <f t="shared" si="71"/>
        <v>0</v>
      </c>
      <c r="Q139" s="261">
        <f t="shared" si="42"/>
        <v>0</v>
      </c>
      <c r="R139" s="261">
        <f t="shared" si="64"/>
        <v>0</v>
      </c>
      <c r="S139" s="261">
        <f t="shared" si="64"/>
        <v>0</v>
      </c>
      <c r="T139" s="261">
        <f t="shared" si="64"/>
        <v>0</v>
      </c>
      <c r="U139" s="261">
        <f t="shared" si="64"/>
        <v>0</v>
      </c>
      <c r="V139" s="261">
        <f t="shared" si="64"/>
        <v>0</v>
      </c>
      <c r="W139" s="261">
        <f t="shared" si="64"/>
        <v>0</v>
      </c>
      <c r="X139" s="261">
        <f t="shared" si="64"/>
        <v>0</v>
      </c>
      <c r="Y139" s="261">
        <f t="shared" si="43"/>
        <v>0</v>
      </c>
      <c r="Z139" s="261">
        <f>+Z28+Z49+Z79+Z108+Z130</f>
        <v>0</v>
      </c>
      <c r="AA139" s="271">
        <f>+'A1'!M127+'A2'!Z127+'A3'!Q139+'A3'!Y139+'A3'!Z139</f>
        <v>0</v>
      </c>
      <c r="AB139" s="280"/>
      <c r="AC139" s="101"/>
      <c r="AD139" s="89">
        <f t="shared" si="67"/>
        <v>0</v>
      </c>
      <c r="AE139" s="89">
        <f t="shared" si="67"/>
        <v>0</v>
      </c>
      <c r="AF139" s="89">
        <f t="shared" si="67"/>
        <v>0</v>
      </c>
      <c r="AG139" s="89">
        <f t="shared" si="67"/>
        <v>0</v>
      </c>
      <c r="AH139" s="89">
        <f t="shared" si="67"/>
        <v>0</v>
      </c>
      <c r="AI139" s="89">
        <f t="shared" si="67"/>
        <v>0</v>
      </c>
      <c r="AJ139" s="89">
        <f t="shared" si="67"/>
        <v>0</v>
      </c>
      <c r="AK139" s="89">
        <f t="shared" si="67"/>
        <v>0</v>
      </c>
      <c r="AL139" s="89">
        <f t="shared" si="67"/>
        <v>0</v>
      </c>
      <c r="AM139" s="89">
        <f t="shared" si="67"/>
        <v>0</v>
      </c>
      <c r="AN139" s="89">
        <f t="shared" si="68"/>
        <v>0</v>
      </c>
      <c r="AO139" s="89">
        <f t="shared" si="68"/>
        <v>0</v>
      </c>
      <c r="AP139" s="89">
        <f t="shared" si="68"/>
        <v>0</v>
      </c>
      <c r="AQ139" s="89">
        <f t="shared" si="68"/>
        <v>0</v>
      </c>
      <c r="AR139" s="89">
        <f t="shared" si="68"/>
        <v>0</v>
      </c>
      <c r="AS139" s="89">
        <f t="shared" si="68"/>
        <v>0</v>
      </c>
      <c r="AT139" s="89">
        <f t="shared" si="68"/>
        <v>0</v>
      </c>
      <c r="AU139" s="89">
        <f t="shared" si="68"/>
        <v>0</v>
      </c>
      <c r="AV139" s="89">
        <f t="shared" si="68"/>
        <v>0</v>
      </c>
      <c r="AW139" s="89">
        <f t="shared" si="68"/>
        <v>0</v>
      </c>
      <c r="AX139" s="89">
        <f t="shared" si="69"/>
        <v>0</v>
      </c>
      <c r="AY139" s="89">
        <f t="shared" si="69"/>
        <v>0</v>
      </c>
      <c r="AZ139" s="89">
        <f t="shared" si="69"/>
        <v>0</v>
      </c>
      <c r="BA139" s="89">
        <f t="shared" si="69"/>
        <v>0</v>
      </c>
      <c r="BB139" s="53"/>
      <c r="BC139" s="90">
        <f>+Q139-SUM(D139:P139)</f>
        <v>0</v>
      </c>
      <c r="BD139" s="89">
        <f>+Y139-SUM(R139:X139)</f>
        <v>0</v>
      </c>
      <c r="BE139" s="90">
        <f>+AA139-'A1'!M127-'A2'!Z127-'A3'!Q139-'A3'!Y139-'A3'!Z139</f>
        <v>0</v>
      </c>
      <c r="BF139" s="175"/>
    </row>
    <row r="140" spans="2:58" s="210" customFormat="1" ht="16.5" customHeight="1">
      <c r="B140" s="253"/>
      <c r="C140" s="462" t="s">
        <v>44</v>
      </c>
      <c r="D140" s="284"/>
      <c r="E140" s="284"/>
      <c r="F140" s="284"/>
      <c r="G140" s="284"/>
      <c r="H140" s="284"/>
      <c r="I140" s="284"/>
      <c r="J140" s="284"/>
      <c r="K140" s="284"/>
      <c r="L140" s="284"/>
      <c r="M140" s="284"/>
      <c r="N140" s="284"/>
      <c r="O140" s="284"/>
      <c r="P140" s="284"/>
      <c r="Q140" s="284"/>
      <c r="R140" s="284"/>
      <c r="S140" s="284"/>
      <c r="T140" s="284"/>
      <c r="U140" s="284"/>
      <c r="V140" s="284"/>
      <c r="W140" s="284"/>
      <c r="X140" s="284"/>
      <c r="Y140" s="284"/>
      <c r="Z140" s="284"/>
      <c r="AA140" s="271"/>
      <c r="AB140" s="280"/>
      <c r="AC140" s="209"/>
      <c r="AD140" s="89"/>
      <c r="AE140" s="89"/>
      <c r="AF140" s="89"/>
      <c r="AG140" s="89"/>
      <c r="AH140" s="89"/>
      <c r="AI140" s="89"/>
      <c r="AJ140" s="89"/>
      <c r="AK140" s="89"/>
      <c r="AL140" s="89"/>
      <c r="AM140" s="89"/>
      <c r="AN140" s="89"/>
      <c r="AO140" s="89"/>
      <c r="AP140" s="89"/>
      <c r="AQ140" s="89"/>
      <c r="AR140" s="89"/>
      <c r="AS140" s="89"/>
      <c r="AT140" s="89"/>
      <c r="AU140" s="89"/>
      <c r="AV140" s="89"/>
      <c r="AW140" s="89"/>
      <c r="AX140" s="89"/>
      <c r="AY140" s="89"/>
      <c r="AZ140" s="89"/>
      <c r="BA140" s="89"/>
      <c r="BB140" s="53"/>
      <c r="BC140" s="90"/>
      <c r="BD140" s="89"/>
      <c r="BE140" s="90">
        <f>+IF(SUM(AA136)&gt;0,IF(OR(AA140=0,AA140=""),111,IF((AA140&gt;AA136),111,0)),0)</f>
        <v>0</v>
      </c>
      <c r="BF140" s="68"/>
    </row>
    <row r="141" spans="2:58" s="102" customFormat="1" ht="17.100000000000001" customHeight="1">
      <c r="B141" s="254"/>
      <c r="C141" s="371" t="s">
        <v>217</v>
      </c>
      <c r="D141" s="485"/>
      <c r="E141" s="485"/>
      <c r="F141" s="485"/>
      <c r="G141" s="485"/>
      <c r="H141" s="485"/>
      <c r="I141" s="485"/>
      <c r="J141" s="485"/>
      <c r="K141" s="485"/>
      <c r="L141" s="485"/>
      <c r="M141" s="485"/>
      <c r="N141" s="485"/>
      <c r="O141" s="485"/>
      <c r="P141" s="485"/>
      <c r="Q141" s="485"/>
      <c r="R141" s="485"/>
      <c r="S141" s="485"/>
      <c r="T141" s="485"/>
      <c r="U141" s="485"/>
      <c r="V141" s="485"/>
      <c r="W141" s="485"/>
      <c r="X141" s="485"/>
      <c r="Y141" s="485"/>
      <c r="Z141" s="485"/>
      <c r="AA141" s="474">
        <f>SUM(AA134,AA131,AA109,AA80,AA51,AA29)</f>
        <v>0</v>
      </c>
      <c r="AB141" s="486"/>
      <c r="AC141" s="101"/>
      <c r="AD141" s="89"/>
      <c r="AE141" s="89"/>
      <c r="AF141" s="89"/>
      <c r="AG141" s="89"/>
      <c r="AH141" s="89"/>
      <c r="AI141" s="89"/>
      <c r="AJ141" s="89"/>
      <c r="AK141" s="89"/>
      <c r="AL141" s="89"/>
      <c r="AM141" s="89"/>
      <c r="AN141" s="89"/>
      <c r="AO141" s="89"/>
      <c r="AP141" s="89"/>
      <c r="AQ141" s="89"/>
      <c r="AR141" s="89"/>
      <c r="AS141" s="89"/>
      <c r="AT141" s="89"/>
      <c r="AU141" s="89"/>
      <c r="AV141" s="89"/>
      <c r="AW141" s="89"/>
      <c r="AX141" s="89"/>
      <c r="AY141" s="89"/>
      <c r="AZ141" s="89"/>
      <c r="BA141" s="89"/>
      <c r="BB141" s="53"/>
      <c r="BC141" s="90"/>
      <c r="BD141" s="89"/>
      <c r="BE141" s="90">
        <f>+IF(AA141&lt;=AA136,0,100)</f>
        <v>0</v>
      </c>
    </row>
    <row r="142" spans="2:58" s="102" customFormat="1" ht="17.100000000000001" customHeight="1">
      <c r="B142" s="254"/>
      <c r="C142" s="371" t="s">
        <v>218</v>
      </c>
      <c r="D142" s="485"/>
      <c r="E142" s="485"/>
      <c r="F142" s="485"/>
      <c r="G142" s="485"/>
      <c r="H142" s="485"/>
      <c r="I142" s="485"/>
      <c r="J142" s="485"/>
      <c r="K142" s="485"/>
      <c r="L142" s="485"/>
      <c r="M142" s="485"/>
      <c r="N142" s="485"/>
      <c r="O142" s="485"/>
      <c r="P142" s="485"/>
      <c r="Q142" s="485"/>
      <c r="R142" s="485"/>
      <c r="S142" s="485"/>
      <c r="T142" s="485"/>
      <c r="U142" s="485"/>
      <c r="V142" s="485"/>
      <c r="W142" s="485"/>
      <c r="X142" s="485"/>
      <c r="Y142" s="485"/>
      <c r="Z142" s="485"/>
      <c r="AA142" s="474">
        <f>SUM(AA135,AA132,AA110,AA81,AA52)</f>
        <v>0</v>
      </c>
      <c r="AB142" s="486"/>
      <c r="AC142" s="101"/>
      <c r="AD142" s="89"/>
      <c r="AE142" s="89"/>
      <c r="AF142" s="89"/>
      <c r="AG142" s="89"/>
      <c r="AH142" s="89"/>
      <c r="AI142" s="89"/>
      <c r="AJ142" s="89"/>
      <c r="AK142" s="89"/>
      <c r="AL142" s="89"/>
      <c r="AM142" s="89"/>
      <c r="AN142" s="89"/>
      <c r="AO142" s="89"/>
      <c r="AP142" s="89"/>
      <c r="AQ142" s="89"/>
      <c r="AR142" s="89"/>
      <c r="AS142" s="89"/>
      <c r="AT142" s="89"/>
      <c r="AU142" s="89"/>
      <c r="AV142" s="89"/>
      <c r="AW142" s="89"/>
      <c r="AX142" s="89"/>
      <c r="AY142" s="89"/>
      <c r="AZ142" s="89"/>
      <c r="BA142" s="89"/>
      <c r="BB142" s="53"/>
      <c r="BC142" s="90"/>
      <c r="BD142" s="89"/>
      <c r="BE142" s="90">
        <f>+IF(AA142&lt;=AA136,0,100)</f>
        <v>0</v>
      </c>
    </row>
    <row r="143" spans="2:58" s="176" customFormat="1" ht="9.9" customHeight="1">
      <c r="B143" s="324"/>
      <c r="C143" s="325"/>
      <c r="D143" s="274"/>
      <c r="E143" s="274"/>
      <c r="F143" s="274"/>
      <c r="G143" s="274"/>
      <c r="H143" s="274"/>
      <c r="I143" s="274"/>
      <c r="J143" s="274"/>
      <c r="K143" s="274"/>
      <c r="L143" s="274"/>
      <c r="M143" s="274"/>
      <c r="N143" s="274"/>
      <c r="O143" s="274"/>
      <c r="P143" s="274"/>
      <c r="Q143" s="274"/>
      <c r="R143" s="274"/>
      <c r="S143" s="274"/>
      <c r="T143" s="274"/>
      <c r="U143" s="274"/>
      <c r="V143" s="274"/>
      <c r="W143" s="274"/>
      <c r="X143" s="274"/>
      <c r="Y143" s="274"/>
      <c r="Z143" s="274"/>
      <c r="AA143" s="275"/>
      <c r="AB143" s="285"/>
      <c r="AC143" s="179"/>
      <c r="AD143" s="225"/>
      <c r="AE143" s="225"/>
      <c r="AF143" s="225"/>
      <c r="AG143" s="225"/>
      <c r="AH143" s="225"/>
      <c r="AI143" s="225"/>
      <c r="AJ143" s="225"/>
      <c r="AK143" s="225"/>
      <c r="AL143" s="225"/>
      <c r="AM143" s="225"/>
      <c r="AN143" s="225"/>
      <c r="AO143" s="225"/>
      <c r="AP143" s="225"/>
      <c r="AQ143" s="225"/>
      <c r="AR143" s="225"/>
      <c r="AS143" s="225"/>
      <c r="AT143" s="225"/>
      <c r="AU143" s="225"/>
      <c r="AV143" s="225"/>
      <c r="AW143" s="225"/>
      <c r="AX143" s="225"/>
      <c r="AY143" s="225"/>
      <c r="AZ143" s="225"/>
      <c r="BA143" s="225"/>
      <c r="BB143" s="68"/>
      <c r="BC143" s="225"/>
      <c r="BD143" s="225"/>
      <c r="BE143" s="225"/>
      <c r="BF143" s="68"/>
    </row>
    <row r="144" spans="2:58" ht="133.5" customHeight="1">
      <c r="B144" s="72"/>
      <c r="C144" s="550" t="s">
        <v>248</v>
      </c>
      <c r="D144" s="550"/>
      <c r="E144" s="550"/>
      <c r="F144" s="550"/>
      <c r="G144" s="550"/>
      <c r="H144" s="550"/>
      <c r="I144" s="550"/>
      <c r="J144" s="550"/>
      <c r="K144" s="550"/>
      <c r="L144" s="550"/>
      <c r="M144" s="550"/>
      <c r="N144" s="550"/>
      <c r="O144" s="550"/>
      <c r="P144" s="550"/>
      <c r="Q144" s="550"/>
      <c r="R144" s="550"/>
      <c r="S144" s="550"/>
      <c r="T144" s="550"/>
      <c r="U144" s="550"/>
      <c r="V144" s="550"/>
      <c r="W144" s="550"/>
      <c r="X144" s="550"/>
      <c r="Y144" s="550"/>
      <c r="Z144" s="550"/>
      <c r="AA144" s="550"/>
      <c r="AB144" s="141"/>
      <c r="AG144" s="74" t="s">
        <v>9</v>
      </c>
    </row>
    <row r="145"/>
    <row r="146"/>
    <row r="147"/>
    <row r="148"/>
    <row r="149"/>
    <row r="150"/>
    <row r="151"/>
    <row r="152"/>
    <row r="153"/>
    <row r="154"/>
    <row r="155"/>
    <row r="156"/>
    <row r="157"/>
    <row r="158"/>
    <row r="159"/>
    <row r="160"/>
    <row r="161"/>
    <row r="162"/>
    <row r="163"/>
    <row r="164"/>
    <row r="165"/>
    <row r="166"/>
    <row r="167"/>
    <row r="168"/>
    <row r="169"/>
    <row r="170"/>
    <row r="171"/>
    <row r="172"/>
    <row r="173"/>
    <row r="174"/>
  </sheetData>
  <dataConsolidate/>
  <mergeCells count="13">
    <mergeCell ref="C144:AA144"/>
    <mergeCell ref="AR7:AY7"/>
    <mergeCell ref="D7:Q7"/>
    <mergeCell ref="R7:Y7"/>
    <mergeCell ref="AD5:BE5"/>
    <mergeCell ref="AD7:AQ7"/>
    <mergeCell ref="C2:AA2"/>
    <mergeCell ref="C3:AA3"/>
    <mergeCell ref="C4:AA4"/>
    <mergeCell ref="C5:AA5"/>
    <mergeCell ref="Z7:Z8"/>
    <mergeCell ref="AA7:AA8"/>
    <mergeCell ref="D6:AB6"/>
  </mergeCells>
  <phoneticPr fontId="0" type="noConversion"/>
  <conditionalFormatting sqref="AB31:AB45 AB130 AB108 AB79 AB61:AB75 AB28 AB49 AB90:AB104 AB112:AB126 AB10:AB24">
    <cfRule type="expression" dxfId="216" priority="184" stopIfTrue="1">
      <formula>AB10=1</formula>
    </cfRule>
  </conditionalFormatting>
  <conditionalFormatting sqref="D108:AA108 D130:AA130 D139:AA140 D9:AA28 D49:AA50 D85:AA105 D79:AA79 Q83 Y83 AA83 D53:AA76 D82:AA82 D111:AA127 D133:AA133 D143:AA143 D136:AA136 D30:AA46">
    <cfRule type="expression" dxfId="215" priority="185" stopIfTrue="1">
      <formula>AND(D9&lt;&gt;"",OR(D9&lt;0,NOT(ISNUMBER(D9))))</formula>
    </cfRule>
  </conditionalFormatting>
  <conditionalFormatting sqref="AD9:BE143">
    <cfRule type="expression" dxfId="214" priority="187" stopIfTrue="1">
      <formula>ABS(AD9)&gt;10</formula>
    </cfRule>
  </conditionalFormatting>
  <conditionalFormatting sqref="D47:AA48">
    <cfRule type="expression" dxfId="213" priority="182" stopIfTrue="1">
      <formula>AND(D47&lt;&gt;"",OR(D47&lt;0,NOT(ISNUMBER(D47))))</formula>
    </cfRule>
  </conditionalFormatting>
  <conditionalFormatting sqref="AD47:BE48">
    <cfRule type="expression" dxfId="212" priority="183" stopIfTrue="1">
      <formula>ABS(AD47)&gt;10</formula>
    </cfRule>
  </conditionalFormatting>
  <conditionalFormatting sqref="D77:AA78">
    <cfRule type="expression" dxfId="211" priority="180" stopIfTrue="1">
      <formula>AND(D77&lt;&gt;"",OR(D77&lt;0,NOT(ISNUMBER(D77))))</formula>
    </cfRule>
  </conditionalFormatting>
  <conditionalFormatting sqref="AD77:BE78">
    <cfRule type="expression" dxfId="210" priority="181" stopIfTrue="1">
      <formula>ABS(AD77)&gt;10</formula>
    </cfRule>
  </conditionalFormatting>
  <conditionalFormatting sqref="D106:AA107">
    <cfRule type="expression" dxfId="209" priority="178" stopIfTrue="1">
      <formula>AND(D106&lt;&gt;"",OR(D106&lt;0,NOT(ISNUMBER(D106))))</formula>
    </cfRule>
  </conditionalFormatting>
  <conditionalFormatting sqref="AD106:BE107">
    <cfRule type="expression" dxfId="208" priority="179" stopIfTrue="1">
      <formula>ABS(AD106)&gt;10</formula>
    </cfRule>
  </conditionalFormatting>
  <conditionalFormatting sqref="D128:AA129">
    <cfRule type="expression" dxfId="207" priority="176" stopIfTrue="1">
      <formula>AND(D128&lt;&gt;"",OR(D128&lt;0,NOT(ISNUMBER(D128))))</formula>
    </cfRule>
  </conditionalFormatting>
  <conditionalFormatting sqref="AD128:BE129">
    <cfRule type="expression" dxfId="206" priority="177" stopIfTrue="1">
      <formula>ABS(AD128)&gt;10</formula>
    </cfRule>
  </conditionalFormatting>
  <conditionalFormatting sqref="Q137:Q138 S137:Y138">
    <cfRule type="expression" dxfId="205" priority="174" stopIfTrue="1">
      <formula>AND(Q137&lt;&gt;"",OR(Q137&lt;0,NOT(ISNUMBER(Q137))))</formula>
    </cfRule>
  </conditionalFormatting>
  <conditionalFormatting sqref="AE137:BE138">
    <cfRule type="expression" dxfId="204" priority="175" stopIfTrue="1">
      <formula>ABS(AE137)&gt;10</formula>
    </cfRule>
  </conditionalFormatting>
  <conditionalFormatting sqref="D137:D138">
    <cfRule type="expression" dxfId="203" priority="173" stopIfTrue="1">
      <formula>AND(D137&lt;&gt;"",OR(D137&lt;0,NOT(ISNUMBER(D137))))</formula>
    </cfRule>
  </conditionalFormatting>
  <conditionalFormatting sqref="E137:P138">
    <cfRule type="expression" dxfId="202" priority="172" stopIfTrue="1">
      <formula>AND(E137&lt;&gt;"",OR(E137&lt;0,NOT(ISNUMBER(E137))))</formula>
    </cfRule>
  </conditionalFormatting>
  <conditionalFormatting sqref="R137:R138">
    <cfRule type="expression" dxfId="201" priority="171" stopIfTrue="1">
      <formula>AND(R137&lt;&gt;"",OR(R137&lt;0,NOT(ISNUMBER(R137))))</formula>
    </cfRule>
  </conditionalFormatting>
  <conditionalFormatting sqref="Z137:Z138">
    <cfRule type="expression" dxfId="200" priority="170" stopIfTrue="1">
      <formula>AND(Z137&lt;&gt;"",OR(Z137&lt;0,NOT(ISNUMBER(Z137))))</formula>
    </cfRule>
  </conditionalFormatting>
  <conditionalFormatting sqref="AA138">
    <cfRule type="expression" dxfId="199" priority="169" stopIfTrue="1">
      <formula>AND(AA138&lt;&gt;"",OR(AA138&lt;0,NOT(ISNUMBER(AA138))))</formula>
    </cfRule>
  </conditionalFormatting>
  <conditionalFormatting sqref="AA137">
    <cfRule type="expression" dxfId="198" priority="168" stopIfTrue="1">
      <formula>AND(AA137&lt;&gt;"",OR(AA137&lt;0,NOT(ISNUMBER(AA137))))</formula>
    </cfRule>
  </conditionalFormatting>
  <conditionalFormatting sqref="AD137:AD138">
    <cfRule type="expression" dxfId="197" priority="167" stopIfTrue="1">
      <formula>ABS(AD137)&gt;10</formula>
    </cfRule>
  </conditionalFormatting>
  <conditionalFormatting sqref="D83:P84 R83:X84 Z83:Z84">
    <cfRule type="expression" dxfId="196" priority="164" stopIfTrue="1">
      <formula>AND(D83&lt;&gt;"",OR(D83&lt;0,NOT(ISNUMBER(D83))))</formula>
    </cfRule>
  </conditionalFormatting>
  <conditionalFormatting sqref="AD84:BB84">
    <cfRule type="expression" dxfId="195" priority="165" stopIfTrue="1">
      <formula>ABS(AD84)&gt;10</formula>
    </cfRule>
  </conditionalFormatting>
  <conditionalFormatting sqref="Q84">
    <cfRule type="expression" dxfId="194" priority="160" stopIfTrue="1">
      <formula>AND(Q84&lt;&gt;"",OR(Q84&lt;0,NOT(ISNUMBER(Q84))))</formula>
    </cfRule>
  </conditionalFormatting>
  <conditionalFormatting sqref="Y84">
    <cfRule type="expression" dxfId="193" priority="159" stopIfTrue="1">
      <formula>AND(Y84&lt;&gt;"",OR(Y84&lt;0,NOT(ISNUMBER(Y84))))</formula>
    </cfRule>
  </conditionalFormatting>
  <conditionalFormatting sqref="AA84">
    <cfRule type="expression" dxfId="192" priority="158" stopIfTrue="1">
      <formula>AND(AA84&lt;&gt;"",OR(AA84&lt;0,NOT(ISNUMBER(AA84))))</formula>
    </cfRule>
  </conditionalFormatting>
  <conditionalFormatting sqref="BC84:BE84">
    <cfRule type="expression" dxfId="191" priority="156" stopIfTrue="1">
      <formula>ABS(BC84)&gt;10</formula>
    </cfRule>
  </conditionalFormatting>
  <conditionalFormatting sqref="E80:P81 R80:X81 AA81">
    <cfRule type="expression" dxfId="190" priority="142" stopIfTrue="1">
      <formula>AND(E80&lt;&gt;"",OR(E80&lt;0,NOT(ISNUMBER(E80))))</formula>
    </cfRule>
  </conditionalFormatting>
  <conditionalFormatting sqref="AD80:AP81 AR80:AX81 BB80:BD81">
    <cfRule type="expression" dxfId="189" priority="143" stopIfTrue="1">
      <formula>ABS(AD80)&gt;10</formula>
    </cfRule>
  </conditionalFormatting>
  <conditionalFormatting sqref="D80:D81">
    <cfRule type="expression" dxfId="188" priority="141" stopIfTrue="1">
      <formula>AND(D80&lt;&gt;"",OR(D80&lt;0,NOT(ISNUMBER(D80))))</formula>
    </cfRule>
  </conditionalFormatting>
  <conditionalFormatting sqref="Q80:Q81">
    <cfRule type="expression" dxfId="187" priority="140" stopIfTrue="1">
      <formula>AND(Q80&lt;&gt;"",OR(Q80&lt;0,NOT(ISNUMBER(Q80))))</formula>
    </cfRule>
  </conditionalFormatting>
  <conditionalFormatting sqref="Y80:Y81">
    <cfRule type="expression" dxfId="186" priority="139" stopIfTrue="1">
      <formula>AND(Y80&lt;&gt;"",OR(Y80&lt;0,NOT(ISNUMBER(Y80))))</formula>
    </cfRule>
  </conditionalFormatting>
  <conditionalFormatting sqref="Z80:Z81">
    <cfRule type="expression" dxfId="185" priority="138" stopIfTrue="1">
      <formula>AND(Z80&lt;&gt;"",OR(Z80&lt;0,NOT(ISNUMBER(Z80))))</formula>
    </cfRule>
  </conditionalFormatting>
  <conditionalFormatting sqref="AQ80:AQ81">
    <cfRule type="expression" dxfId="184" priority="137" stopIfTrue="1">
      <formula>ABS(AQ80)&gt;10</formula>
    </cfRule>
  </conditionalFormatting>
  <conditionalFormatting sqref="AY80:BA81">
    <cfRule type="expression" dxfId="183" priority="136" stopIfTrue="1">
      <formula>ABS(AY80)&gt;10</formula>
    </cfRule>
  </conditionalFormatting>
  <conditionalFormatting sqref="BB51:BB52">
    <cfRule type="expression" dxfId="182" priority="93" stopIfTrue="1">
      <formula>ABS(BB51)&gt;10</formula>
    </cfRule>
  </conditionalFormatting>
  <conditionalFormatting sqref="Q51:Q52">
    <cfRule type="expression" dxfId="181" priority="89" stopIfTrue="1">
      <formula>AND(Q51&lt;&gt;"",OR(Q51&lt;0,NOT(ISNUMBER(Q51))))</formula>
    </cfRule>
  </conditionalFormatting>
  <conditionalFormatting sqref="Y51:Y52">
    <cfRule type="expression" dxfId="180" priority="88" stopIfTrue="1">
      <formula>AND(Y51&lt;&gt;"",OR(Y51&lt;0,NOT(ISNUMBER(Y51))))</formula>
    </cfRule>
  </conditionalFormatting>
  <conditionalFormatting sqref="Z51:Z52">
    <cfRule type="expression" dxfId="179" priority="87" stopIfTrue="1">
      <formula>AND(Z51&lt;&gt;"",OR(Z51&lt;0,NOT(ISNUMBER(Z51))))</formula>
    </cfRule>
  </conditionalFormatting>
  <conditionalFormatting sqref="AA80">
    <cfRule type="expression" dxfId="178" priority="94" stopIfTrue="1">
      <formula>AND(AA80&lt;&gt;"",OR(AA80&lt;0,NOT(ISNUMBER(AA80))))</formula>
    </cfRule>
  </conditionalFormatting>
  <conditionalFormatting sqref="E51:P52 R51:X52 AA52">
    <cfRule type="expression" dxfId="177" priority="91" stopIfTrue="1">
      <formula>AND(E51&lt;&gt;"",OR(E51&lt;0,NOT(ISNUMBER(E51))))</formula>
    </cfRule>
  </conditionalFormatting>
  <conditionalFormatting sqref="AD51:AP52 AR51:AX52 BB51:BD52">
    <cfRule type="expression" dxfId="176" priority="92" stopIfTrue="1">
      <formula>ABS(AD51)&gt;10</formula>
    </cfRule>
  </conditionalFormatting>
  <conditionalFormatting sqref="D51:D52">
    <cfRule type="expression" dxfId="175" priority="90" stopIfTrue="1">
      <formula>AND(D51&lt;&gt;"",OR(D51&lt;0,NOT(ISNUMBER(D51))))</formula>
    </cfRule>
  </conditionalFormatting>
  <conditionalFormatting sqref="AQ51:AQ52">
    <cfRule type="expression" dxfId="174" priority="86" stopIfTrue="1">
      <formula>ABS(AQ51)&gt;10</formula>
    </cfRule>
  </conditionalFormatting>
  <conditionalFormatting sqref="AY51:BA52">
    <cfRule type="expression" dxfId="173" priority="85" stopIfTrue="1">
      <formula>ABS(AY51)&gt;10</formula>
    </cfRule>
  </conditionalFormatting>
  <conditionalFormatting sqref="AA51">
    <cfRule type="expression" dxfId="172" priority="83" stopIfTrue="1">
      <formula>AND(AA51&lt;&gt;"",OR(AA51&lt;0,NOT(ISNUMBER(AA51))))</formula>
    </cfRule>
  </conditionalFormatting>
  <conditionalFormatting sqref="BB109:BB110">
    <cfRule type="expression" dxfId="171" priority="82" stopIfTrue="1">
      <formula>ABS(BB109)&gt;10</formula>
    </cfRule>
  </conditionalFormatting>
  <conditionalFormatting sqref="E109:P110 R109:X110 AA110">
    <cfRule type="expression" dxfId="170" priority="80" stopIfTrue="1">
      <formula>AND(E109&lt;&gt;"",OR(E109&lt;0,NOT(ISNUMBER(E109))))</formula>
    </cfRule>
  </conditionalFormatting>
  <conditionalFormatting sqref="AD109:AP110 AR109:AX110 BB109:BD110">
    <cfRule type="expression" dxfId="169" priority="81" stopIfTrue="1">
      <formula>ABS(AD109)&gt;10</formula>
    </cfRule>
  </conditionalFormatting>
  <conditionalFormatting sqref="D109:D110">
    <cfRule type="expression" dxfId="168" priority="79" stopIfTrue="1">
      <formula>AND(D109&lt;&gt;"",OR(D109&lt;0,NOT(ISNUMBER(D109))))</formula>
    </cfRule>
  </conditionalFormatting>
  <conditionalFormatting sqref="Q109:Q110">
    <cfRule type="expression" dxfId="167" priority="78" stopIfTrue="1">
      <formula>AND(Q109&lt;&gt;"",OR(Q109&lt;0,NOT(ISNUMBER(Q109))))</formula>
    </cfRule>
  </conditionalFormatting>
  <conditionalFormatting sqref="Y109:Y110">
    <cfRule type="expression" dxfId="166" priority="77" stopIfTrue="1">
      <formula>AND(Y109&lt;&gt;"",OR(Y109&lt;0,NOT(ISNUMBER(Y109))))</formula>
    </cfRule>
  </conditionalFormatting>
  <conditionalFormatting sqref="Z109:Z110">
    <cfRule type="expression" dxfId="165" priority="76" stopIfTrue="1">
      <formula>AND(Z109&lt;&gt;"",OR(Z109&lt;0,NOT(ISNUMBER(Z109))))</formula>
    </cfRule>
  </conditionalFormatting>
  <conditionalFormatting sqref="AQ109:AQ110">
    <cfRule type="expression" dxfId="164" priority="75" stopIfTrue="1">
      <formula>ABS(AQ109)&gt;10</formula>
    </cfRule>
  </conditionalFormatting>
  <conditionalFormatting sqref="AY109:BA110">
    <cfRule type="expression" dxfId="163" priority="74" stopIfTrue="1">
      <formula>ABS(AY109)&gt;10</formula>
    </cfRule>
  </conditionalFormatting>
  <conditionalFormatting sqref="AA109">
    <cfRule type="expression" dxfId="162" priority="72" stopIfTrue="1">
      <formula>AND(AA109&lt;&gt;"",OR(AA109&lt;0,NOT(ISNUMBER(AA109))))</formula>
    </cfRule>
  </conditionalFormatting>
  <conditionalFormatting sqref="Q141:Q142">
    <cfRule type="expression" dxfId="161" priority="45" stopIfTrue="1">
      <formula>AND(Q141&lt;&gt;"",OR(Q141&lt;0,NOT(ISNUMBER(Q141))))</formula>
    </cfRule>
  </conditionalFormatting>
  <conditionalFormatting sqref="Y141:Y142">
    <cfRule type="expression" dxfId="160" priority="44" stopIfTrue="1">
      <formula>AND(Y141&lt;&gt;"",OR(Y141&lt;0,NOT(ISNUMBER(Y141))))</formula>
    </cfRule>
  </conditionalFormatting>
  <conditionalFormatting sqref="BB141:BB142">
    <cfRule type="expression" dxfId="159" priority="49" stopIfTrue="1">
      <formula>ABS(BB141)&gt;10</formula>
    </cfRule>
  </conditionalFormatting>
  <conditionalFormatting sqref="E141:P142 R141:X142">
    <cfRule type="expression" dxfId="158" priority="47" stopIfTrue="1">
      <formula>AND(E141&lt;&gt;"",OR(E141&lt;0,NOT(ISNUMBER(E141))))</formula>
    </cfRule>
  </conditionalFormatting>
  <conditionalFormatting sqref="AD141:AP142 AR141:AX142 BB141:BD142">
    <cfRule type="expression" dxfId="157" priority="48" stopIfTrue="1">
      <formula>ABS(AD141)&gt;10</formula>
    </cfRule>
  </conditionalFormatting>
  <conditionalFormatting sqref="D141:D142">
    <cfRule type="expression" dxfId="156" priority="46" stopIfTrue="1">
      <formula>AND(D141&lt;&gt;"",OR(D141&lt;0,NOT(ISNUMBER(D141))))</formula>
    </cfRule>
  </conditionalFormatting>
  <conditionalFormatting sqref="Z141:Z142">
    <cfRule type="expression" dxfId="155" priority="43" stopIfTrue="1">
      <formula>AND(Z141&lt;&gt;"",OR(Z141&lt;0,NOT(ISNUMBER(Z141))))</formula>
    </cfRule>
  </conditionalFormatting>
  <conditionalFormatting sqref="AQ141:AQ142">
    <cfRule type="expression" dxfId="154" priority="42" stopIfTrue="1">
      <formula>ABS(AQ141)&gt;10</formula>
    </cfRule>
  </conditionalFormatting>
  <conditionalFormatting sqref="AY141:BA142">
    <cfRule type="expression" dxfId="153" priority="41" stopIfTrue="1">
      <formula>ABS(AY141)&gt;10</formula>
    </cfRule>
  </conditionalFormatting>
  <conditionalFormatting sqref="AA141">
    <cfRule type="expression" dxfId="152" priority="39" stopIfTrue="1">
      <formula>AND(AA141&lt;&gt;"",OR(AA141&lt;0,NOT(ISNUMBER(AA141))))</formula>
    </cfRule>
  </conditionalFormatting>
  <conditionalFormatting sqref="BB131:BB132">
    <cfRule type="expression" dxfId="151" priority="60" stopIfTrue="1">
      <formula>ABS(BB131)&gt;10</formula>
    </cfRule>
  </conditionalFormatting>
  <conditionalFormatting sqref="E131:P132 R131:X132 AA132">
    <cfRule type="expression" dxfId="150" priority="58" stopIfTrue="1">
      <formula>AND(E131&lt;&gt;"",OR(E131&lt;0,NOT(ISNUMBER(E131))))</formula>
    </cfRule>
  </conditionalFormatting>
  <conditionalFormatting sqref="AD131:AP132 AR131:AX132 BB131:BD132">
    <cfRule type="expression" dxfId="149" priority="59" stopIfTrue="1">
      <formula>ABS(AD131)&gt;10</formula>
    </cfRule>
  </conditionalFormatting>
  <conditionalFormatting sqref="D131:D132">
    <cfRule type="expression" dxfId="148" priority="57" stopIfTrue="1">
      <formula>AND(D131&lt;&gt;"",OR(D131&lt;0,NOT(ISNUMBER(D131))))</formula>
    </cfRule>
  </conditionalFormatting>
  <conditionalFormatting sqref="Q131:Q132">
    <cfRule type="expression" dxfId="147" priority="56" stopIfTrue="1">
      <formula>AND(Q131&lt;&gt;"",OR(Q131&lt;0,NOT(ISNUMBER(Q131))))</formula>
    </cfRule>
  </conditionalFormatting>
  <conditionalFormatting sqref="Y131:Y132">
    <cfRule type="expression" dxfId="146" priority="55" stopIfTrue="1">
      <formula>AND(Y131&lt;&gt;"",OR(Y131&lt;0,NOT(ISNUMBER(Y131))))</formula>
    </cfRule>
  </conditionalFormatting>
  <conditionalFormatting sqref="Z131:Z132">
    <cfRule type="expression" dxfId="145" priority="54" stopIfTrue="1">
      <formula>AND(Z131&lt;&gt;"",OR(Z131&lt;0,NOT(ISNUMBER(Z131))))</formula>
    </cfRule>
  </conditionalFormatting>
  <conditionalFormatting sqref="AQ131:AQ132">
    <cfRule type="expression" dxfId="144" priority="53" stopIfTrue="1">
      <formula>ABS(AQ131)&gt;10</formula>
    </cfRule>
  </conditionalFormatting>
  <conditionalFormatting sqref="AY131:BA132">
    <cfRule type="expression" dxfId="143" priority="52" stopIfTrue="1">
      <formula>ABS(AY131)&gt;10</formula>
    </cfRule>
  </conditionalFormatting>
  <conditionalFormatting sqref="AA131">
    <cfRule type="expression" dxfId="142" priority="50" stopIfTrue="1">
      <formula>AND(AA131&lt;&gt;"",OR(AA131&lt;0,NOT(ISNUMBER(AA131))))</formula>
    </cfRule>
  </conditionalFormatting>
  <conditionalFormatting sqref="BB134:BB135">
    <cfRule type="expression" dxfId="141" priority="37" stopIfTrue="1">
      <formula>ABS(BB134)&gt;10</formula>
    </cfRule>
  </conditionalFormatting>
  <conditionalFormatting sqref="Q134:Q135">
    <cfRule type="expression" dxfId="140" priority="33" stopIfTrue="1">
      <formula>AND(Q134&lt;&gt;"",OR(Q134&lt;0,NOT(ISNUMBER(Q134))))</formula>
    </cfRule>
  </conditionalFormatting>
  <conditionalFormatting sqref="Y134:Y135">
    <cfRule type="expression" dxfId="139" priority="32" stopIfTrue="1">
      <formula>AND(Y134&lt;&gt;"",OR(Y134&lt;0,NOT(ISNUMBER(Y134))))</formula>
    </cfRule>
  </conditionalFormatting>
  <conditionalFormatting sqref="Z134:Z135">
    <cfRule type="expression" dxfId="138" priority="31" stopIfTrue="1">
      <formula>AND(Z134&lt;&gt;"",OR(Z134&lt;0,NOT(ISNUMBER(Z134))))</formula>
    </cfRule>
  </conditionalFormatting>
  <conditionalFormatting sqref="E134:P135 R134:X135 AA135">
    <cfRule type="expression" dxfId="137" priority="35" stopIfTrue="1">
      <formula>AND(E134&lt;&gt;"",OR(E134&lt;0,NOT(ISNUMBER(E134))))</formula>
    </cfRule>
  </conditionalFormatting>
  <conditionalFormatting sqref="AD134:AP135 AR134:AX135 BB134:BD135">
    <cfRule type="expression" dxfId="136" priority="36" stopIfTrue="1">
      <formula>ABS(AD134)&gt;10</formula>
    </cfRule>
  </conditionalFormatting>
  <conditionalFormatting sqref="D134:D135">
    <cfRule type="expression" dxfId="135" priority="34" stopIfTrue="1">
      <formula>AND(D134&lt;&gt;"",OR(D134&lt;0,NOT(ISNUMBER(D134))))</formula>
    </cfRule>
  </conditionalFormatting>
  <conditionalFormatting sqref="AQ134:AQ135">
    <cfRule type="expression" dxfId="134" priority="30" stopIfTrue="1">
      <formula>ABS(AQ134)&gt;10</formula>
    </cfRule>
  </conditionalFormatting>
  <conditionalFormatting sqref="AY134:BA135">
    <cfRule type="expression" dxfId="133" priority="29" stopIfTrue="1">
      <formula>ABS(AY134)&gt;10</formula>
    </cfRule>
  </conditionalFormatting>
  <conditionalFormatting sqref="AA134">
    <cfRule type="expression" dxfId="132" priority="27" stopIfTrue="1">
      <formula>AND(AA134&lt;&gt;"",OR(AA134&lt;0,NOT(ISNUMBER(AA134))))</formula>
    </cfRule>
  </conditionalFormatting>
  <conditionalFormatting sqref="AA142">
    <cfRule type="expression" dxfId="131" priority="26" stopIfTrue="1">
      <formula>AND(AA142&lt;&gt;"",OR(AA142&lt;0,NOT(ISNUMBER(AA142))))</formula>
    </cfRule>
  </conditionalFormatting>
  <conditionalFormatting sqref="BB29">
    <cfRule type="expression" dxfId="130" priority="25" stopIfTrue="1">
      <formula>ABS(BB29)&gt;10</formula>
    </cfRule>
  </conditionalFormatting>
  <conditionalFormatting sqref="E29:P29 R29:X29">
    <cfRule type="expression" dxfId="129" priority="23" stopIfTrue="1">
      <formula>AND(E29&lt;&gt;"",OR(E29&lt;0,NOT(ISNUMBER(E29))))</formula>
    </cfRule>
  </conditionalFormatting>
  <conditionalFormatting sqref="AD29:AP29 AR29:AX29 BB29">
    <cfRule type="expression" dxfId="128" priority="24" stopIfTrue="1">
      <formula>ABS(AD29)&gt;10</formula>
    </cfRule>
  </conditionalFormatting>
  <conditionalFormatting sqref="D29">
    <cfRule type="expression" dxfId="127" priority="22" stopIfTrue="1">
      <formula>AND(D29&lt;&gt;"",OR(D29&lt;0,NOT(ISNUMBER(D29))))</formula>
    </cfRule>
  </conditionalFormatting>
  <conditionalFormatting sqref="Q29">
    <cfRule type="expression" dxfId="126" priority="21" stopIfTrue="1">
      <formula>AND(Q29&lt;&gt;"",OR(Q29&lt;0,NOT(ISNUMBER(Q29))))</formula>
    </cfRule>
  </conditionalFormatting>
  <conditionalFormatting sqref="Y29">
    <cfRule type="expression" dxfId="125" priority="20" stopIfTrue="1">
      <formula>AND(Y29&lt;&gt;"",OR(Y29&lt;0,NOT(ISNUMBER(Y29))))</formula>
    </cfRule>
  </conditionalFormatting>
  <conditionalFormatting sqref="Z29">
    <cfRule type="expression" dxfId="124" priority="19" stopIfTrue="1">
      <formula>AND(Z29&lt;&gt;"",OR(Z29&lt;0,NOT(ISNUMBER(Z29))))</formula>
    </cfRule>
  </conditionalFormatting>
  <conditionalFormatting sqref="AQ29">
    <cfRule type="expression" dxfId="123" priority="18" stopIfTrue="1">
      <formula>ABS(AQ29)&gt;10</formula>
    </cfRule>
  </conditionalFormatting>
  <conditionalFormatting sqref="AY29:BA29">
    <cfRule type="expression" dxfId="122" priority="17" stopIfTrue="1">
      <formula>ABS(AY29)&gt;10</formula>
    </cfRule>
  </conditionalFormatting>
  <conditionalFormatting sqref="AA29">
    <cfRule type="expression" dxfId="121" priority="15" stopIfTrue="1">
      <formula>AND(AA29&lt;&gt;"",OR(AA29&lt;0,NOT(ISNUMBER(AA29))))</formula>
    </cfRule>
  </conditionalFormatting>
  <conditionalFormatting sqref="BE29">
    <cfRule type="expression" dxfId="120" priority="14" stopIfTrue="1">
      <formula>ABS(BE29)&gt;10</formula>
    </cfRule>
  </conditionalFormatting>
  <conditionalFormatting sqref="BC29:BD29">
    <cfRule type="expression" dxfId="119" priority="13" stopIfTrue="1">
      <formula>ABS(BC29)&gt;10</formula>
    </cfRule>
  </conditionalFormatting>
  <conditionalFormatting sqref="BE51">
    <cfRule type="expression" dxfId="118" priority="12" stopIfTrue="1">
      <formula>ABS(BE51)&gt;10</formula>
    </cfRule>
  </conditionalFormatting>
  <conditionalFormatting sqref="BE52">
    <cfRule type="expression" dxfId="117" priority="11" stopIfTrue="1">
      <formula>ABS(BE52)&gt;10</formula>
    </cfRule>
  </conditionalFormatting>
  <conditionalFormatting sqref="BE80">
    <cfRule type="expression" dxfId="116" priority="10" stopIfTrue="1">
      <formula>ABS(BE80)&gt;10</formula>
    </cfRule>
  </conditionalFormatting>
  <conditionalFormatting sqref="BE81">
    <cfRule type="expression" dxfId="115" priority="9" stopIfTrue="1">
      <formula>ABS(BE81)&gt;10</formula>
    </cfRule>
  </conditionalFormatting>
  <conditionalFormatting sqref="BE109">
    <cfRule type="expression" dxfId="114" priority="8" stopIfTrue="1">
      <formula>ABS(BE109)&gt;10</formula>
    </cfRule>
  </conditionalFormatting>
  <conditionalFormatting sqref="BE110">
    <cfRule type="expression" dxfId="113" priority="7" stopIfTrue="1">
      <formula>ABS(BE110)&gt;10</formula>
    </cfRule>
  </conditionalFormatting>
  <conditionalFormatting sqref="BE132">
    <cfRule type="expression" dxfId="112" priority="6" stopIfTrue="1">
      <formula>ABS(BE132)&gt;10</formula>
    </cfRule>
  </conditionalFormatting>
  <conditionalFormatting sqref="BE131">
    <cfRule type="expression" dxfId="111" priority="5" stopIfTrue="1">
      <formula>ABS(BE131)&gt;10</formula>
    </cfRule>
  </conditionalFormatting>
  <conditionalFormatting sqref="BE134">
    <cfRule type="expression" dxfId="110" priority="4" stopIfTrue="1">
      <formula>ABS(BE134)&gt;10</formula>
    </cfRule>
  </conditionalFormatting>
  <conditionalFormatting sqref="BE135">
    <cfRule type="expression" dxfId="109" priority="3" stopIfTrue="1">
      <formula>ABS(BE135)&gt;10</formula>
    </cfRule>
  </conditionalFormatting>
  <conditionalFormatting sqref="BE141">
    <cfRule type="expression" dxfId="108" priority="2" stopIfTrue="1">
      <formula>ABS(BE141)&gt;10</formula>
    </cfRule>
  </conditionalFormatting>
  <conditionalFormatting sqref="BE142">
    <cfRule type="expression" dxfId="107" priority="1" stopIfTrue="1">
      <formula>ABS(BE142)&gt;10</formula>
    </cfRule>
  </conditionalFormatting>
  <conditionalFormatting sqref="D6:AB6">
    <cfRule type="expression" dxfId="106" priority="555" stopIfTrue="1">
      <formula>COUNTA(D10:AA140)&lt;&gt;COUNTIF(D10:AA140,"&gt;=0")</formula>
    </cfRule>
  </conditionalFormatting>
  <pageMargins left="0.74803149606299213" right="0.43307086614173229" top="0.98425196850393704" bottom="0.98425196850393704" header="0.51181102362204722" footer="0.51181102362204722"/>
  <pageSetup paperSize="8" scale="60" orientation="portrait" r:id="rId1"/>
  <headerFooter alignWithMargins="0">
    <oddHeader>&amp;L&amp;"Times New Roman,Regular"&amp;12&amp;K000000Central Bank of Ireland - RESTRICTED</oddHeader>
    <oddFooter>&amp;R2019 Triennial Central Bank Survey</oddFooter>
    <evenHeader>&amp;L&amp;"Times New Roman,Regular"&amp;12&amp;K000000Central Bank of Ireland - RESTRICTED</evenHeader>
    <firstHeader>&amp;L&amp;"Times New Roman,Regular"&amp;12&amp;K000000Central Bank of Ireland - RESTRICTED</firstHeader>
  </headerFooter>
  <rowBreaks count="1" manualBreakCount="1">
    <brk id="88" min="1" max="26"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outlinePr summaryBelow="0" summaryRight="0"/>
    <pageSetUpPr autoPageBreaks="0"/>
  </sheetPr>
  <dimension ref="B1:CM157"/>
  <sheetViews>
    <sheetView showGridLines="0" zoomScale="70" zoomScaleNormal="70" zoomScaleSheetLayoutView="70" workbookViewId="0">
      <pane xSplit="3" ySplit="8" topLeftCell="D9" activePane="bottomRight" state="frozen"/>
      <selection pane="topRight"/>
      <selection pane="bottomLeft"/>
      <selection pane="bottomRight"/>
    </sheetView>
  </sheetViews>
  <sheetFormatPr defaultColWidth="0" defaultRowHeight="11.4" zeroHeight="1"/>
  <cols>
    <col min="1" max="1" width="1.75" style="68" customWidth="1"/>
    <col min="2" max="2" width="1.75" style="142" customWidth="1"/>
    <col min="3" max="3" width="50.75" style="142" customWidth="1"/>
    <col min="4" max="27" width="7.75" style="68" customWidth="1"/>
    <col min="28" max="28" width="7.75" customWidth="1"/>
    <col min="29" max="39" width="7.75" style="71" customWidth="1"/>
    <col min="40" max="40" width="8.875" style="71" customWidth="1"/>
    <col min="41" max="42" width="1.75" style="68" customWidth="1"/>
    <col min="43" max="53" width="6.75" style="74" customWidth="1"/>
    <col min="54" max="79" width="6.75" style="68" customWidth="1"/>
    <col min="80" max="80" width="1.75" style="68" customWidth="1"/>
    <col min="81" max="81" width="10.75" style="68" customWidth="1"/>
    <col min="82" max="82" width="9.125" style="68" customWidth="1"/>
    <col min="83" max="16384" width="0" style="68" hidden="1"/>
  </cols>
  <sheetData>
    <row r="1" spans="2:91" s="44" customFormat="1" ht="20.100000000000001" customHeight="1">
      <c r="B1" s="335" t="s">
        <v>16</v>
      </c>
      <c r="C1" s="333"/>
      <c r="D1" s="42"/>
      <c r="E1" s="42"/>
      <c r="F1" s="42"/>
      <c r="G1" s="42"/>
      <c r="H1" s="42"/>
      <c r="I1" s="42"/>
      <c r="J1" s="42"/>
      <c r="K1" s="42"/>
      <c r="L1" s="42"/>
      <c r="M1" s="42"/>
      <c r="N1" s="42"/>
      <c r="O1" s="42"/>
      <c r="P1" s="42"/>
      <c r="Q1" s="42"/>
      <c r="R1" s="42"/>
      <c r="S1" s="42"/>
      <c r="T1" s="42"/>
      <c r="U1" s="42"/>
      <c r="V1" s="42"/>
      <c r="W1" s="42"/>
      <c r="X1" s="42"/>
      <c r="Y1" s="42"/>
      <c r="Z1" s="42"/>
      <c r="AA1" s="42"/>
      <c r="AC1" s="48"/>
      <c r="AD1" s="48"/>
      <c r="AE1" s="48"/>
      <c r="AF1" s="48"/>
      <c r="AG1" s="48"/>
      <c r="AH1" s="48"/>
      <c r="AI1" s="48"/>
      <c r="AJ1" s="48"/>
      <c r="AK1" s="48"/>
      <c r="AL1" s="48"/>
      <c r="AM1" s="48"/>
      <c r="AN1" s="217"/>
      <c r="AO1" s="43"/>
      <c r="AP1" s="42"/>
      <c r="AQ1" s="76"/>
      <c r="AR1" s="76"/>
      <c r="AS1" s="76"/>
      <c r="AT1" s="43"/>
      <c r="CB1" s="43"/>
      <c r="CC1" s="67"/>
    </row>
    <row r="2" spans="2:91" s="44" customFormat="1" ht="20.100000000000001" customHeight="1">
      <c r="B2" s="144"/>
      <c r="C2" s="542" t="s">
        <v>55</v>
      </c>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542"/>
      <c r="AN2" s="542"/>
      <c r="AO2" s="43"/>
      <c r="AP2" s="28"/>
      <c r="AQ2" s="186" t="s">
        <v>56</v>
      </c>
      <c r="AR2" s="187">
        <f>MAX(AQ9:CC128)</f>
        <v>0</v>
      </c>
      <c r="AT2" s="43"/>
    </row>
    <row r="3" spans="2:91" s="44" customFormat="1" ht="20.100000000000001" customHeight="1">
      <c r="B3" s="139"/>
      <c r="C3" s="542" t="s">
        <v>49</v>
      </c>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N3" s="542"/>
      <c r="AO3" s="43"/>
      <c r="AP3" s="28"/>
      <c r="AQ3" s="188" t="s">
        <v>57</v>
      </c>
      <c r="AR3" s="189">
        <f>MIN(AQ9:CC128)</f>
        <v>0</v>
      </c>
      <c r="AT3" s="43"/>
      <c r="CB3" s="43"/>
      <c r="CC3" s="67"/>
    </row>
    <row r="4" spans="2:91" s="44" customFormat="1" ht="20.100000000000001" customHeight="1">
      <c r="B4" s="139"/>
      <c r="C4" s="542" t="s">
        <v>206</v>
      </c>
      <c r="D4" s="542"/>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c r="AJ4" s="542"/>
      <c r="AK4" s="542"/>
      <c r="AL4" s="542"/>
      <c r="AM4" s="542"/>
      <c r="AN4" s="542"/>
      <c r="AO4" s="43"/>
      <c r="AP4" s="79"/>
      <c r="AT4" s="79"/>
      <c r="AU4" s="79"/>
      <c r="AV4" s="79"/>
      <c r="AW4" s="79"/>
      <c r="AX4" s="43"/>
      <c r="AY4" s="67"/>
      <c r="AZ4" s="43"/>
      <c r="BA4" s="43"/>
      <c r="CB4" s="43"/>
      <c r="CC4" s="67"/>
    </row>
    <row r="5" spans="2:91" s="44" customFormat="1" ht="20.100000000000001" customHeight="1">
      <c r="B5" s="139"/>
      <c r="C5" s="542" t="s">
        <v>162</v>
      </c>
      <c r="D5" s="542"/>
      <c r="E5" s="542"/>
      <c r="F5" s="542"/>
      <c r="G5" s="542"/>
      <c r="H5" s="542"/>
      <c r="I5" s="542"/>
      <c r="J5" s="542"/>
      <c r="K5" s="542"/>
      <c r="L5" s="542"/>
      <c r="M5" s="542"/>
      <c r="N5" s="542"/>
      <c r="O5" s="542"/>
      <c r="P5" s="542"/>
      <c r="Q5" s="542"/>
      <c r="R5" s="542"/>
      <c r="S5" s="542"/>
      <c r="T5" s="542"/>
      <c r="U5" s="542"/>
      <c r="V5" s="542"/>
      <c r="W5" s="542"/>
      <c r="X5" s="542"/>
      <c r="Y5" s="542"/>
      <c r="Z5" s="542"/>
      <c r="AA5" s="542"/>
      <c r="AB5" s="542"/>
      <c r="AC5" s="542"/>
      <c r="AD5" s="542"/>
      <c r="AE5" s="542"/>
      <c r="AF5" s="542"/>
      <c r="AG5" s="542"/>
      <c r="AH5" s="542"/>
      <c r="AI5" s="542"/>
      <c r="AJ5" s="542"/>
      <c r="AK5" s="542"/>
      <c r="AL5" s="542"/>
      <c r="AM5" s="542"/>
      <c r="AN5" s="542"/>
      <c r="AP5" s="79"/>
      <c r="AQ5" s="547" t="s">
        <v>54</v>
      </c>
      <c r="AR5" s="548"/>
      <c r="AS5" s="548"/>
      <c r="AT5" s="548"/>
      <c r="AU5" s="548"/>
      <c r="AV5" s="548"/>
      <c r="AW5" s="548"/>
      <c r="AX5" s="548"/>
      <c r="AY5" s="548"/>
      <c r="AZ5" s="548"/>
      <c r="BA5" s="548"/>
      <c r="BB5" s="548"/>
      <c r="BC5" s="548"/>
      <c r="BD5" s="548"/>
      <c r="BE5" s="548"/>
      <c r="BF5" s="548"/>
      <c r="BG5" s="548"/>
      <c r="BH5" s="548"/>
      <c r="BI5" s="548"/>
      <c r="BJ5" s="548"/>
      <c r="BK5" s="548"/>
      <c r="BL5" s="548"/>
      <c r="BM5" s="548"/>
      <c r="BN5" s="548"/>
      <c r="BO5" s="548"/>
      <c r="BP5" s="548"/>
      <c r="BQ5" s="548"/>
      <c r="BR5" s="548"/>
      <c r="BS5" s="548"/>
      <c r="BT5" s="548"/>
      <c r="BU5" s="548"/>
      <c r="BV5" s="548"/>
      <c r="BW5" s="548"/>
      <c r="BX5" s="548"/>
      <c r="BY5" s="548"/>
      <c r="BZ5" s="548"/>
      <c r="CA5" s="548"/>
      <c r="CB5" s="548"/>
      <c r="CC5" s="549"/>
      <c r="CD5" s="79"/>
      <c r="CE5" s="79"/>
      <c r="CF5" s="79"/>
      <c r="CG5" s="79"/>
      <c r="CH5" s="79"/>
      <c r="CI5" s="79"/>
      <c r="CJ5" s="79"/>
      <c r="CK5" s="79"/>
      <c r="CL5" s="79"/>
      <c r="CM5" s="79"/>
    </row>
    <row r="6" spans="2:91" s="44" customFormat="1" ht="39.9" customHeight="1">
      <c r="B6" s="139"/>
      <c r="C6" s="139"/>
      <c r="D6" s="555" t="s">
        <v>100</v>
      </c>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c r="AH6" s="555"/>
      <c r="AI6" s="555"/>
      <c r="AJ6" s="555"/>
      <c r="AK6" s="555"/>
      <c r="AL6" s="555"/>
      <c r="AM6" s="555"/>
      <c r="AN6" s="555"/>
      <c r="AO6" s="555"/>
      <c r="AP6" s="42"/>
      <c r="AT6" s="76"/>
      <c r="AU6" s="76"/>
      <c r="AV6" s="76"/>
      <c r="AW6" s="76"/>
      <c r="AX6" s="76"/>
      <c r="AY6" s="76"/>
      <c r="AZ6" s="76"/>
      <c r="BA6" s="76"/>
      <c r="BB6" s="43"/>
      <c r="BC6" s="67"/>
      <c r="BD6" s="43"/>
      <c r="BE6" s="43"/>
    </row>
    <row r="7" spans="2:91" s="53" customFormat="1" ht="27.9" customHeight="1">
      <c r="B7" s="336"/>
      <c r="C7" s="334" t="s">
        <v>0</v>
      </c>
      <c r="D7" s="551" t="s">
        <v>58</v>
      </c>
      <c r="E7" s="552"/>
      <c r="F7" s="552"/>
      <c r="G7" s="552"/>
      <c r="H7" s="552"/>
      <c r="I7" s="552"/>
      <c r="J7" s="552"/>
      <c r="K7" s="552"/>
      <c r="L7" s="552"/>
      <c r="M7" s="552"/>
      <c r="N7" s="552"/>
      <c r="O7" s="552"/>
      <c r="P7" s="552"/>
      <c r="Q7" s="552"/>
      <c r="R7" s="552"/>
      <c r="S7" s="552"/>
      <c r="T7" s="552"/>
      <c r="U7" s="552"/>
      <c r="V7" s="552"/>
      <c r="W7" s="552"/>
      <c r="X7" s="552"/>
      <c r="Y7" s="552"/>
      <c r="Z7" s="552"/>
      <c r="AA7" s="552"/>
      <c r="AB7" s="552"/>
      <c r="AC7" s="552"/>
      <c r="AD7" s="552"/>
      <c r="AE7" s="552"/>
      <c r="AF7" s="552"/>
      <c r="AG7" s="552"/>
      <c r="AH7" s="552"/>
      <c r="AI7" s="552"/>
      <c r="AJ7" s="552"/>
      <c r="AK7" s="552"/>
      <c r="AL7" s="552"/>
      <c r="AM7" s="552"/>
      <c r="AN7" s="552"/>
      <c r="AO7" s="110"/>
      <c r="AP7" s="51"/>
      <c r="AQ7" s="547" t="str">
        <f>+D7</f>
        <v>Total turnover in listed currencies against all other currencies ²</v>
      </c>
      <c r="AR7" s="548"/>
      <c r="AS7" s="548"/>
      <c r="AT7" s="548"/>
      <c r="AU7" s="548"/>
      <c r="AV7" s="548"/>
      <c r="AW7" s="548"/>
      <c r="AX7" s="548"/>
      <c r="AY7" s="548"/>
      <c r="AZ7" s="548"/>
      <c r="BA7" s="548"/>
      <c r="BB7" s="548"/>
      <c r="BC7" s="548"/>
      <c r="BD7" s="548"/>
      <c r="BE7" s="548"/>
      <c r="BF7" s="548"/>
      <c r="BG7" s="548"/>
      <c r="BH7" s="548"/>
      <c r="BI7" s="548"/>
      <c r="BJ7" s="548"/>
      <c r="BK7" s="548"/>
      <c r="BL7" s="548"/>
      <c r="BM7" s="548"/>
      <c r="BN7" s="548"/>
      <c r="BO7" s="548"/>
      <c r="BP7" s="548"/>
      <c r="BQ7" s="548"/>
      <c r="BR7" s="548"/>
      <c r="BS7" s="548"/>
      <c r="BT7" s="548"/>
      <c r="BU7" s="548"/>
      <c r="BV7" s="548"/>
      <c r="BW7" s="548"/>
      <c r="BX7" s="548"/>
      <c r="BY7" s="548"/>
      <c r="BZ7" s="548"/>
      <c r="CA7" s="549"/>
      <c r="CB7" s="52"/>
      <c r="CC7" s="562" t="s">
        <v>99</v>
      </c>
    </row>
    <row r="8" spans="2:91" s="53" customFormat="1" ht="27.9" customHeight="1">
      <c r="B8" s="330"/>
      <c r="C8" s="331"/>
      <c r="D8" s="466" t="s">
        <v>198</v>
      </c>
      <c r="E8" s="152" t="s">
        <v>69</v>
      </c>
      <c r="F8" s="152" t="s">
        <v>7</v>
      </c>
      <c r="G8" s="152" t="s">
        <v>144</v>
      </c>
      <c r="H8" s="152" t="s">
        <v>70</v>
      </c>
      <c r="I8" s="152" t="s">
        <v>23</v>
      </c>
      <c r="J8" s="152" t="s">
        <v>6</v>
      </c>
      <c r="K8" s="152" t="s">
        <v>5</v>
      </c>
      <c r="L8" s="152" t="s">
        <v>68</v>
      </c>
      <c r="M8" s="152" t="s">
        <v>35</v>
      </c>
      <c r="N8" s="152" t="s">
        <v>71</v>
      </c>
      <c r="O8" s="152" t="s">
        <v>24</v>
      </c>
      <c r="P8" s="152" t="s">
        <v>21</v>
      </c>
      <c r="Q8" s="152" t="s">
        <v>4</v>
      </c>
      <c r="R8" s="152" t="s">
        <v>25</v>
      </c>
      <c r="S8" s="152" t="s">
        <v>26</v>
      </c>
      <c r="T8" s="152" t="s">
        <v>36</v>
      </c>
      <c r="U8" s="152" t="s">
        <v>72</v>
      </c>
      <c r="V8" s="152" t="s">
        <v>37</v>
      </c>
      <c r="W8" s="152" t="s">
        <v>27</v>
      </c>
      <c r="X8" s="152" t="s">
        <v>28</v>
      </c>
      <c r="Y8" s="152" t="s">
        <v>73</v>
      </c>
      <c r="Z8" s="152" t="s">
        <v>39</v>
      </c>
      <c r="AA8" s="152" t="s">
        <v>38</v>
      </c>
      <c r="AB8" s="152" t="s">
        <v>74</v>
      </c>
      <c r="AC8" s="152" t="s">
        <v>29</v>
      </c>
      <c r="AD8" s="154" t="s">
        <v>30</v>
      </c>
      <c r="AE8" s="152" t="s">
        <v>145</v>
      </c>
      <c r="AF8" s="152" t="s">
        <v>31</v>
      </c>
      <c r="AG8" s="152" t="s">
        <v>75</v>
      </c>
      <c r="AH8" s="152" t="s">
        <v>22</v>
      </c>
      <c r="AI8" s="152" t="s">
        <v>40</v>
      </c>
      <c r="AJ8" s="152" t="s">
        <v>32</v>
      </c>
      <c r="AK8" s="152" t="s">
        <v>156</v>
      </c>
      <c r="AL8" s="152" t="s">
        <v>33</v>
      </c>
      <c r="AM8" s="152" t="s">
        <v>34</v>
      </c>
      <c r="AN8" s="332" t="s">
        <v>146</v>
      </c>
      <c r="AO8" s="110"/>
      <c r="AP8" s="54"/>
      <c r="AQ8" s="161" t="str">
        <f>+D8</f>
        <v>AED</v>
      </c>
      <c r="AR8" s="161" t="str">
        <f t="shared" ref="AR8:BJ8" si="0">+E8</f>
        <v>ARS</v>
      </c>
      <c r="AS8" s="161" t="str">
        <f t="shared" si="0"/>
        <v>AUD</v>
      </c>
      <c r="AT8" s="161" t="str">
        <f t="shared" si="0"/>
        <v>BGN</v>
      </c>
      <c r="AU8" s="161" t="str">
        <f t="shared" si="0"/>
        <v>BHD</v>
      </c>
      <c r="AV8" s="161" t="str">
        <f t="shared" si="0"/>
        <v>BRL</v>
      </c>
      <c r="AW8" s="161" t="str">
        <f t="shared" si="0"/>
        <v>CAD</v>
      </c>
      <c r="AX8" s="161" t="str">
        <f t="shared" si="0"/>
        <v>CHF</v>
      </c>
      <c r="AY8" s="161" t="str">
        <f t="shared" si="0"/>
        <v>CLP</v>
      </c>
      <c r="AZ8" s="161" t="str">
        <f t="shared" si="0"/>
        <v>CNY</v>
      </c>
      <c r="BA8" s="161" t="str">
        <f t="shared" si="0"/>
        <v>COP</v>
      </c>
      <c r="BB8" s="161" t="str">
        <f t="shared" si="0"/>
        <v>CZK</v>
      </c>
      <c r="BC8" s="161" t="str">
        <f t="shared" si="0"/>
        <v>DKK</v>
      </c>
      <c r="BD8" s="161" t="str">
        <f t="shared" si="0"/>
        <v>GBP</v>
      </c>
      <c r="BE8" s="161" t="str">
        <f t="shared" si="0"/>
        <v>HKD</v>
      </c>
      <c r="BF8" s="161" t="str">
        <f t="shared" si="0"/>
        <v>HUF</v>
      </c>
      <c r="BG8" s="161" t="str">
        <f t="shared" si="0"/>
        <v>IDR</v>
      </c>
      <c r="BH8" s="161" t="str">
        <f t="shared" si="0"/>
        <v>ILS</v>
      </c>
      <c r="BI8" s="161" t="str">
        <f t="shared" si="0"/>
        <v>INR</v>
      </c>
      <c r="BJ8" s="161" t="str">
        <f t="shared" si="0"/>
        <v>KRW</v>
      </c>
      <c r="BK8" s="161" t="str">
        <f t="shared" ref="BK8:CA8" si="1">+X8</f>
        <v>MXN</v>
      </c>
      <c r="BL8" s="161" t="str">
        <f t="shared" si="1"/>
        <v>MYR</v>
      </c>
      <c r="BM8" s="161" t="str">
        <f t="shared" si="1"/>
        <v>NOK</v>
      </c>
      <c r="BN8" s="161" t="str">
        <f t="shared" si="1"/>
        <v>NZD</v>
      </c>
      <c r="BO8" s="161" t="str">
        <f t="shared" si="1"/>
        <v>PEN</v>
      </c>
      <c r="BP8" s="161" t="str">
        <f t="shared" si="1"/>
        <v>PHP</v>
      </c>
      <c r="BQ8" s="161" t="str">
        <f t="shared" si="1"/>
        <v>PLN</v>
      </c>
      <c r="BR8" s="161" t="str">
        <f t="shared" si="1"/>
        <v>RON</v>
      </c>
      <c r="BS8" s="161" t="str">
        <f t="shared" si="1"/>
        <v>RUB</v>
      </c>
      <c r="BT8" s="161" t="str">
        <f t="shared" si="1"/>
        <v>SAR</v>
      </c>
      <c r="BU8" s="161" t="str">
        <f t="shared" si="1"/>
        <v>SEK</v>
      </c>
      <c r="BV8" s="161" t="str">
        <f t="shared" si="1"/>
        <v>SGD</v>
      </c>
      <c r="BW8" s="161" t="str">
        <f t="shared" si="1"/>
        <v>THB</v>
      </c>
      <c r="BX8" s="161" t="str">
        <f t="shared" si="1"/>
        <v>TRY</v>
      </c>
      <c r="BY8" s="161" t="str">
        <f t="shared" si="1"/>
        <v>TWD</v>
      </c>
      <c r="BZ8" s="161" t="str">
        <f t="shared" si="1"/>
        <v>ZAR</v>
      </c>
      <c r="CA8" s="161" t="str">
        <f t="shared" si="1"/>
        <v>Other</v>
      </c>
      <c r="CB8" s="52"/>
      <c r="CC8" s="563"/>
    </row>
    <row r="9" spans="2:91" s="57" customFormat="1" ht="30" customHeight="1">
      <c r="B9" s="316"/>
      <c r="C9" s="317" t="s">
        <v>50</v>
      </c>
      <c r="D9" s="376"/>
      <c r="E9" s="376"/>
      <c r="F9" s="376"/>
      <c r="G9" s="376"/>
      <c r="H9" s="376"/>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90"/>
      <c r="AO9" s="286"/>
      <c r="AP9" s="5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56"/>
      <c r="CC9" s="81"/>
    </row>
    <row r="10" spans="2:91" s="53" customFormat="1" ht="17.100000000000001" customHeight="1">
      <c r="B10" s="318"/>
      <c r="C10" s="182" t="s">
        <v>10</v>
      </c>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90"/>
      <c r="AO10" s="287"/>
      <c r="AQ10" s="90">
        <f t="shared" ref="AQ10:BJ10" si="2">+D10-SUM(D11:D12)</f>
        <v>0</v>
      </c>
      <c r="AR10" s="90">
        <f t="shared" si="2"/>
        <v>0</v>
      </c>
      <c r="AS10" s="90">
        <f t="shared" si="2"/>
        <v>0</v>
      </c>
      <c r="AT10" s="90">
        <f t="shared" si="2"/>
        <v>0</v>
      </c>
      <c r="AU10" s="90">
        <f t="shared" si="2"/>
        <v>0</v>
      </c>
      <c r="AV10" s="90">
        <f t="shared" si="2"/>
        <v>0</v>
      </c>
      <c r="AW10" s="90">
        <f t="shared" si="2"/>
        <v>0</v>
      </c>
      <c r="AX10" s="90">
        <f t="shared" si="2"/>
        <v>0</v>
      </c>
      <c r="AY10" s="90">
        <f t="shared" si="2"/>
        <v>0</v>
      </c>
      <c r="AZ10" s="90">
        <f t="shared" si="2"/>
        <v>0</v>
      </c>
      <c r="BA10" s="90">
        <f t="shared" si="2"/>
        <v>0</v>
      </c>
      <c r="BB10" s="90">
        <f t="shared" si="2"/>
        <v>0</v>
      </c>
      <c r="BC10" s="90">
        <f t="shared" si="2"/>
        <v>0</v>
      </c>
      <c r="BD10" s="90">
        <f t="shared" si="2"/>
        <v>0</v>
      </c>
      <c r="BE10" s="90">
        <f t="shared" si="2"/>
        <v>0</v>
      </c>
      <c r="BF10" s="90">
        <f t="shared" si="2"/>
        <v>0</v>
      </c>
      <c r="BG10" s="90">
        <f t="shared" si="2"/>
        <v>0</v>
      </c>
      <c r="BH10" s="90">
        <f t="shared" si="2"/>
        <v>0</v>
      </c>
      <c r="BI10" s="90">
        <f t="shared" si="2"/>
        <v>0</v>
      </c>
      <c r="BJ10" s="90">
        <f t="shared" si="2"/>
        <v>0</v>
      </c>
      <c r="BK10" s="90">
        <f t="shared" ref="BK10:CA10" si="3">+X10-SUM(X11:X12)</f>
        <v>0</v>
      </c>
      <c r="BL10" s="90">
        <f t="shared" si="3"/>
        <v>0</v>
      </c>
      <c r="BM10" s="90">
        <f t="shared" si="3"/>
        <v>0</v>
      </c>
      <c r="BN10" s="90">
        <f t="shared" si="3"/>
        <v>0</v>
      </c>
      <c r="BO10" s="90">
        <f t="shared" si="3"/>
        <v>0</v>
      </c>
      <c r="BP10" s="90">
        <f t="shared" si="3"/>
        <v>0</v>
      </c>
      <c r="BQ10" s="90">
        <f t="shared" si="3"/>
        <v>0</v>
      </c>
      <c r="BR10" s="90">
        <f t="shared" si="3"/>
        <v>0</v>
      </c>
      <c r="BS10" s="90">
        <f t="shared" si="3"/>
        <v>0</v>
      </c>
      <c r="BT10" s="90">
        <f t="shared" si="3"/>
        <v>0</v>
      </c>
      <c r="BU10" s="90">
        <f t="shared" si="3"/>
        <v>0</v>
      </c>
      <c r="BV10" s="90">
        <f t="shared" si="3"/>
        <v>0</v>
      </c>
      <c r="BW10" s="90">
        <f t="shared" si="3"/>
        <v>0</v>
      </c>
      <c r="BX10" s="90">
        <f t="shared" si="3"/>
        <v>0</v>
      </c>
      <c r="BY10" s="90">
        <f t="shared" si="3"/>
        <v>0</v>
      </c>
      <c r="BZ10" s="90">
        <f t="shared" si="3"/>
        <v>0</v>
      </c>
      <c r="CA10" s="90">
        <f t="shared" si="3"/>
        <v>0</v>
      </c>
      <c r="CB10" s="52"/>
      <c r="CC10" s="90">
        <f>SUM(D10:AO10)-'A1'!L10-'A2'!Y10-'A3'!P10-'A3'!X10-'A3'!Z10*2</f>
        <v>0</v>
      </c>
    </row>
    <row r="11" spans="2:91" s="53" customFormat="1" ht="17.100000000000001" customHeight="1">
      <c r="B11" s="319"/>
      <c r="C11" s="184" t="s">
        <v>52</v>
      </c>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90"/>
      <c r="AO11" s="287"/>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52"/>
      <c r="CC11" s="90">
        <f>SUM(D11:AO11)-'A1'!L11-'A2'!Y11-'A3'!P11-'A3'!X11-'A3'!Z11*2</f>
        <v>0</v>
      </c>
    </row>
    <row r="12" spans="2:91" s="53" customFormat="1" ht="17.100000000000001" customHeight="1">
      <c r="B12" s="319"/>
      <c r="C12" s="184" t="s">
        <v>53</v>
      </c>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90"/>
      <c r="AO12" s="287"/>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52"/>
      <c r="CC12" s="90">
        <f>SUM(D12:AO12)-'A1'!L12-'A2'!Y12-'A3'!P12-'A3'!X12-'A3'!Z12*2</f>
        <v>0</v>
      </c>
    </row>
    <row r="13" spans="2:91" s="53" customFormat="1" ht="30" customHeight="1">
      <c r="B13" s="318"/>
      <c r="C13" s="182" t="s">
        <v>11</v>
      </c>
      <c r="D13" s="376"/>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390"/>
      <c r="AO13" s="287"/>
      <c r="AQ13" s="90">
        <f t="shared" ref="AQ13:BJ13" si="4">+D13-SUM(D14:D15)</f>
        <v>0</v>
      </c>
      <c r="AR13" s="90">
        <f t="shared" si="4"/>
        <v>0</v>
      </c>
      <c r="AS13" s="90">
        <f t="shared" si="4"/>
        <v>0</v>
      </c>
      <c r="AT13" s="90">
        <f t="shared" si="4"/>
        <v>0</v>
      </c>
      <c r="AU13" s="90">
        <f t="shared" si="4"/>
        <v>0</v>
      </c>
      <c r="AV13" s="90">
        <f t="shared" si="4"/>
        <v>0</v>
      </c>
      <c r="AW13" s="90">
        <f t="shared" si="4"/>
        <v>0</v>
      </c>
      <c r="AX13" s="90">
        <f t="shared" si="4"/>
        <v>0</v>
      </c>
      <c r="AY13" s="90">
        <f t="shared" si="4"/>
        <v>0</v>
      </c>
      <c r="AZ13" s="90">
        <f t="shared" si="4"/>
        <v>0</v>
      </c>
      <c r="BA13" s="90">
        <f t="shared" si="4"/>
        <v>0</v>
      </c>
      <c r="BB13" s="90">
        <f t="shared" si="4"/>
        <v>0</v>
      </c>
      <c r="BC13" s="90">
        <f t="shared" si="4"/>
        <v>0</v>
      </c>
      <c r="BD13" s="90">
        <f t="shared" si="4"/>
        <v>0</v>
      </c>
      <c r="BE13" s="90">
        <f t="shared" si="4"/>
        <v>0</v>
      </c>
      <c r="BF13" s="90">
        <f t="shared" si="4"/>
        <v>0</v>
      </c>
      <c r="BG13" s="90">
        <f t="shared" si="4"/>
        <v>0</v>
      </c>
      <c r="BH13" s="90">
        <f t="shared" si="4"/>
        <v>0</v>
      </c>
      <c r="BI13" s="90">
        <f t="shared" si="4"/>
        <v>0</v>
      </c>
      <c r="BJ13" s="90">
        <f t="shared" si="4"/>
        <v>0</v>
      </c>
      <c r="BK13" s="90">
        <f t="shared" ref="BK13:CA13" si="5">+X13-SUM(X14:X15)</f>
        <v>0</v>
      </c>
      <c r="BL13" s="90">
        <f t="shared" si="5"/>
        <v>0</v>
      </c>
      <c r="BM13" s="90">
        <f t="shared" si="5"/>
        <v>0</v>
      </c>
      <c r="BN13" s="90">
        <f t="shared" si="5"/>
        <v>0</v>
      </c>
      <c r="BO13" s="90">
        <f t="shared" si="5"/>
        <v>0</v>
      </c>
      <c r="BP13" s="90">
        <f t="shared" si="5"/>
        <v>0</v>
      </c>
      <c r="BQ13" s="90">
        <f t="shared" si="5"/>
        <v>0</v>
      </c>
      <c r="BR13" s="90">
        <f t="shared" si="5"/>
        <v>0</v>
      </c>
      <c r="BS13" s="90">
        <f t="shared" si="5"/>
        <v>0</v>
      </c>
      <c r="BT13" s="90">
        <f t="shared" si="5"/>
        <v>0</v>
      </c>
      <c r="BU13" s="90">
        <f t="shared" si="5"/>
        <v>0</v>
      </c>
      <c r="BV13" s="90">
        <f t="shared" si="5"/>
        <v>0</v>
      </c>
      <c r="BW13" s="90">
        <f t="shared" si="5"/>
        <v>0</v>
      </c>
      <c r="BX13" s="90">
        <f t="shared" si="5"/>
        <v>0</v>
      </c>
      <c r="BY13" s="90">
        <f t="shared" si="5"/>
        <v>0</v>
      </c>
      <c r="BZ13" s="90">
        <f t="shared" si="5"/>
        <v>0</v>
      </c>
      <c r="CA13" s="90">
        <f t="shared" si="5"/>
        <v>0</v>
      </c>
      <c r="CB13" s="52"/>
      <c r="CC13" s="90">
        <f>SUM(D13:AO13)-'A1'!L13-'A2'!Y13-'A3'!P13-'A3'!X13-'A3'!Z13*2</f>
        <v>0</v>
      </c>
    </row>
    <row r="14" spans="2:91" s="53" customFormat="1" ht="17.100000000000001" customHeight="1">
      <c r="B14" s="318"/>
      <c r="C14" s="184" t="s">
        <v>52</v>
      </c>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376"/>
      <c r="AM14" s="376"/>
      <c r="AN14" s="390"/>
      <c r="AO14" s="287"/>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52"/>
      <c r="CC14" s="90">
        <f>SUM(D14:AO14)-'A1'!L14-'A2'!Y14-'A3'!P14-'A3'!X14-'A3'!Z14*2</f>
        <v>0</v>
      </c>
    </row>
    <row r="15" spans="2:91" s="53" customFormat="1" ht="17.100000000000001" customHeight="1">
      <c r="B15" s="318"/>
      <c r="C15" s="184" t="s">
        <v>53</v>
      </c>
      <c r="D15" s="376"/>
      <c r="E15" s="376"/>
      <c r="F15" s="376"/>
      <c r="G15" s="376"/>
      <c r="H15" s="37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90"/>
      <c r="AO15" s="287"/>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52"/>
      <c r="CC15" s="90">
        <f>SUM(D15:AO15)-'A1'!L15-'A2'!Y15-'A3'!P15-'A3'!X15-'A3'!Z15*2</f>
        <v>0</v>
      </c>
    </row>
    <row r="16" spans="2:91" s="57" customFormat="1" ht="30" customHeight="1">
      <c r="B16" s="320"/>
      <c r="C16" s="321" t="s">
        <v>88</v>
      </c>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6"/>
      <c r="AO16" s="286"/>
      <c r="AQ16" s="92">
        <f t="shared" ref="AQ16:BJ16" si="6">+D13-SUM(D16:D21)</f>
        <v>0</v>
      </c>
      <c r="AR16" s="92">
        <f t="shared" si="6"/>
        <v>0</v>
      </c>
      <c r="AS16" s="92">
        <f t="shared" si="6"/>
        <v>0</v>
      </c>
      <c r="AT16" s="92">
        <f t="shared" si="6"/>
        <v>0</v>
      </c>
      <c r="AU16" s="92">
        <f t="shared" si="6"/>
        <v>0</v>
      </c>
      <c r="AV16" s="92">
        <f t="shared" si="6"/>
        <v>0</v>
      </c>
      <c r="AW16" s="92">
        <f t="shared" si="6"/>
        <v>0</v>
      </c>
      <c r="AX16" s="92">
        <f t="shared" si="6"/>
        <v>0</v>
      </c>
      <c r="AY16" s="92">
        <f t="shared" si="6"/>
        <v>0</v>
      </c>
      <c r="AZ16" s="92">
        <f t="shared" si="6"/>
        <v>0</v>
      </c>
      <c r="BA16" s="92">
        <f t="shared" si="6"/>
        <v>0</v>
      </c>
      <c r="BB16" s="92">
        <f t="shared" si="6"/>
        <v>0</v>
      </c>
      <c r="BC16" s="92">
        <f t="shared" si="6"/>
        <v>0</v>
      </c>
      <c r="BD16" s="92">
        <f t="shared" si="6"/>
        <v>0</v>
      </c>
      <c r="BE16" s="92">
        <f t="shared" si="6"/>
        <v>0</v>
      </c>
      <c r="BF16" s="92">
        <f t="shared" si="6"/>
        <v>0</v>
      </c>
      <c r="BG16" s="92">
        <f t="shared" si="6"/>
        <v>0</v>
      </c>
      <c r="BH16" s="92">
        <f t="shared" si="6"/>
        <v>0</v>
      </c>
      <c r="BI16" s="92">
        <f t="shared" si="6"/>
        <v>0</v>
      </c>
      <c r="BJ16" s="92">
        <f t="shared" si="6"/>
        <v>0</v>
      </c>
      <c r="BK16" s="92">
        <f t="shared" ref="BK16:CA16" si="7">+X13-SUM(X16:X21)</f>
        <v>0</v>
      </c>
      <c r="BL16" s="92">
        <f t="shared" si="7"/>
        <v>0</v>
      </c>
      <c r="BM16" s="92">
        <f t="shared" si="7"/>
        <v>0</v>
      </c>
      <c r="BN16" s="92">
        <f t="shared" si="7"/>
        <v>0</v>
      </c>
      <c r="BO16" s="92">
        <f t="shared" si="7"/>
        <v>0</v>
      </c>
      <c r="BP16" s="92">
        <f t="shared" si="7"/>
        <v>0</v>
      </c>
      <c r="BQ16" s="92">
        <f t="shared" si="7"/>
        <v>0</v>
      </c>
      <c r="BR16" s="92">
        <f t="shared" si="7"/>
        <v>0</v>
      </c>
      <c r="BS16" s="92">
        <f t="shared" si="7"/>
        <v>0</v>
      </c>
      <c r="BT16" s="92">
        <f t="shared" si="7"/>
        <v>0</v>
      </c>
      <c r="BU16" s="92">
        <f t="shared" si="7"/>
        <v>0</v>
      </c>
      <c r="BV16" s="92">
        <f t="shared" si="7"/>
        <v>0</v>
      </c>
      <c r="BW16" s="92">
        <f t="shared" si="7"/>
        <v>0</v>
      </c>
      <c r="BX16" s="92">
        <f t="shared" si="7"/>
        <v>0</v>
      </c>
      <c r="BY16" s="92">
        <f t="shared" si="7"/>
        <v>0</v>
      </c>
      <c r="BZ16" s="92">
        <f t="shared" si="7"/>
        <v>0</v>
      </c>
      <c r="CA16" s="92">
        <f t="shared" si="7"/>
        <v>0</v>
      </c>
      <c r="CB16" s="56"/>
      <c r="CC16" s="92">
        <f>SUM(D16:AO16)-'A1'!L16-'A2'!Y16-'A3'!P16-'A3'!X16-'A3'!Z16*2</f>
        <v>0</v>
      </c>
    </row>
    <row r="17" spans="2:81" s="53" customFormat="1" ht="17.100000000000001" customHeight="1">
      <c r="B17" s="319"/>
      <c r="C17" s="184" t="s">
        <v>64</v>
      </c>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c r="AJ17" s="376"/>
      <c r="AK17" s="376"/>
      <c r="AL17" s="376"/>
      <c r="AM17" s="376"/>
      <c r="AN17" s="390"/>
      <c r="AO17" s="287"/>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52"/>
      <c r="CC17" s="90">
        <f>SUM(D17:AO17)-'A1'!L17-'A2'!Y17-'A3'!P17-'A3'!X17-'A3'!Z17*2</f>
        <v>0</v>
      </c>
    </row>
    <row r="18" spans="2:81" s="53" customFormat="1" ht="17.100000000000001" customHeight="1">
      <c r="B18" s="319"/>
      <c r="C18" s="184" t="s">
        <v>157</v>
      </c>
      <c r="D18" s="376"/>
      <c r="E18" s="376"/>
      <c r="F18" s="376"/>
      <c r="G18" s="376"/>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6"/>
      <c r="AM18" s="376"/>
      <c r="AN18" s="390"/>
      <c r="AO18" s="287"/>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52"/>
      <c r="CC18" s="90">
        <f>SUM(D18:AO18)-'A1'!L18-'A2'!Y18-'A3'!P18-'A3'!X18-'A3'!Z18*2</f>
        <v>0</v>
      </c>
    </row>
    <row r="19" spans="2:81" s="53" customFormat="1" ht="17.100000000000001" customHeight="1">
      <c r="B19" s="319"/>
      <c r="C19" s="184" t="s">
        <v>89</v>
      </c>
      <c r="D19" s="376"/>
      <c r="E19" s="376"/>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376"/>
      <c r="AK19" s="376"/>
      <c r="AL19" s="376"/>
      <c r="AM19" s="376"/>
      <c r="AN19" s="390"/>
      <c r="AO19" s="287"/>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52"/>
      <c r="CC19" s="90">
        <f>SUM(D19:AO19)-'A1'!L19-'A2'!Y19-'A3'!P19-'A3'!X19-'A3'!Z19*2</f>
        <v>0</v>
      </c>
    </row>
    <row r="20" spans="2:81" s="53" customFormat="1" ht="17.100000000000001" customHeight="1">
      <c r="B20" s="319"/>
      <c r="C20" s="424" t="s">
        <v>45</v>
      </c>
      <c r="D20" s="376"/>
      <c r="E20" s="376"/>
      <c r="F20" s="376"/>
      <c r="G20" s="376"/>
      <c r="H20" s="376"/>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6"/>
      <c r="AJ20" s="376"/>
      <c r="AK20" s="376"/>
      <c r="AL20" s="376"/>
      <c r="AM20" s="376"/>
      <c r="AN20" s="390"/>
      <c r="AO20" s="287"/>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52"/>
      <c r="CC20" s="90">
        <f>SUM(D20:AO20)-'A1'!L20-'A2'!Y20-'A3'!P20-'A3'!X20-'A3'!Z20*2</f>
        <v>0</v>
      </c>
    </row>
    <row r="21" spans="2:81" s="53" customFormat="1" ht="16.5" customHeight="1">
      <c r="B21" s="319"/>
      <c r="C21" s="424" t="s">
        <v>124</v>
      </c>
      <c r="D21" s="376"/>
      <c r="E21" s="376"/>
      <c r="F21" s="376"/>
      <c r="G21" s="376"/>
      <c r="H21" s="376"/>
      <c r="I21" s="376"/>
      <c r="J21" s="376"/>
      <c r="K21" s="376"/>
      <c r="L21" s="376"/>
      <c r="M21" s="376"/>
      <c r="N21" s="376"/>
      <c r="O21" s="376"/>
      <c r="P21" s="376"/>
      <c r="Q21" s="376"/>
      <c r="R21" s="376"/>
      <c r="S21" s="376"/>
      <c r="T21" s="376"/>
      <c r="U21" s="376"/>
      <c r="V21" s="376"/>
      <c r="W21" s="376"/>
      <c r="X21" s="376"/>
      <c r="Y21" s="376"/>
      <c r="Z21" s="376"/>
      <c r="AA21" s="376"/>
      <c r="AB21" s="376"/>
      <c r="AC21" s="376"/>
      <c r="AD21" s="376"/>
      <c r="AE21" s="376"/>
      <c r="AF21" s="376"/>
      <c r="AG21" s="376"/>
      <c r="AH21" s="376"/>
      <c r="AI21" s="376"/>
      <c r="AJ21" s="376"/>
      <c r="AK21" s="376"/>
      <c r="AL21" s="376"/>
      <c r="AM21" s="376"/>
      <c r="AN21" s="390"/>
      <c r="AO21" s="287"/>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52"/>
      <c r="CC21" s="90">
        <f>SUM(D21:AO21)-'A1'!L21-'A2'!Y21-'A3'!P21-'A3'!X21-'A3'!Z21*2</f>
        <v>0</v>
      </c>
    </row>
    <row r="22" spans="2:81" s="57" customFormat="1" ht="24.9" customHeight="1">
      <c r="B22" s="320"/>
      <c r="C22" s="183" t="s">
        <v>12</v>
      </c>
      <c r="D22" s="380"/>
      <c r="E22" s="380"/>
      <c r="F22" s="380"/>
      <c r="G22" s="380"/>
      <c r="H22" s="380"/>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0"/>
      <c r="AM22" s="380"/>
      <c r="AN22" s="386"/>
      <c r="AO22" s="286"/>
      <c r="AQ22" s="92">
        <f t="shared" ref="AQ22:BJ22" si="8">+D22-SUM(D23:D24)</f>
        <v>0</v>
      </c>
      <c r="AR22" s="92">
        <f t="shared" si="8"/>
        <v>0</v>
      </c>
      <c r="AS22" s="92">
        <f t="shared" si="8"/>
        <v>0</v>
      </c>
      <c r="AT22" s="92">
        <f t="shared" si="8"/>
        <v>0</v>
      </c>
      <c r="AU22" s="92">
        <f t="shared" si="8"/>
        <v>0</v>
      </c>
      <c r="AV22" s="92">
        <f t="shared" si="8"/>
        <v>0</v>
      </c>
      <c r="AW22" s="92">
        <f t="shared" si="8"/>
        <v>0</v>
      </c>
      <c r="AX22" s="92">
        <f t="shared" si="8"/>
        <v>0</v>
      </c>
      <c r="AY22" s="92">
        <f t="shared" si="8"/>
        <v>0</v>
      </c>
      <c r="AZ22" s="92">
        <f t="shared" si="8"/>
        <v>0</v>
      </c>
      <c r="BA22" s="92">
        <f t="shared" si="8"/>
        <v>0</v>
      </c>
      <c r="BB22" s="92">
        <f t="shared" si="8"/>
        <v>0</v>
      </c>
      <c r="BC22" s="92">
        <f t="shared" si="8"/>
        <v>0</v>
      </c>
      <c r="BD22" s="92">
        <f t="shared" si="8"/>
        <v>0</v>
      </c>
      <c r="BE22" s="92">
        <f t="shared" si="8"/>
        <v>0</v>
      </c>
      <c r="BF22" s="92">
        <f t="shared" si="8"/>
        <v>0</v>
      </c>
      <c r="BG22" s="92">
        <f t="shared" si="8"/>
        <v>0</v>
      </c>
      <c r="BH22" s="92">
        <f t="shared" si="8"/>
        <v>0</v>
      </c>
      <c r="BI22" s="92">
        <f t="shared" si="8"/>
        <v>0</v>
      </c>
      <c r="BJ22" s="92">
        <f t="shared" si="8"/>
        <v>0</v>
      </c>
      <c r="BK22" s="92">
        <f t="shared" ref="BK22:CA22" si="9">+X22-SUM(X23:X24)</f>
        <v>0</v>
      </c>
      <c r="BL22" s="92">
        <f t="shared" si="9"/>
        <v>0</v>
      </c>
      <c r="BM22" s="92">
        <f t="shared" si="9"/>
        <v>0</v>
      </c>
      <c r="BN22" s="92">
        <f t="shared" si="9"/>
        <v>0</v>
      </c>
      <c r="BO22" s="92">
        <f t="shared" si="9"/>
        <v>0</v>
      </c>
      <c r="BP22" s="92">
        <f t="shared" si="9"/>
        <v>0</v>
      </c>
      <c r="BQ22" s="92">
        <f t="shared" si="9"/>
        <v>0</v>
      </c>
      <c r="BR22" s="92">
        <f t="shared" si="9"/>
        <v>0</v>
      </c>
      <c r="BS22" s="92">
        <f t="shared" si="9"/>
        <v>0</v>
      </c>
      <c r="BT22" s="92">
        <f t="shared" si="9"/>
        <v>0</v>
      </c>
      <c r="BU22" s="92">
        <f t="shared" si="9"/>
        <v>0</v>
      </c>
      <c r="BV22" s="92">
        <f t="shared" si="9"/>
        <v>0</v>
      </c>
      <c r="BW22" s="92">
        <f t="shared" si="9"/>
        <v>0</v>
      </c>
      <c r="BX22" s="92">
        <f t="shared" si="9"/>
        <v>0</v>
      </c>
      <c r="BY22" s="92">
        <f t="shared" si="9"/>
        <v>0</v>
      </c>
      <c r="BZ22" s="92">
        <f t="shared" si="9"/>
        <v>0</v>
      </c>
      <c r="CA22" s="92">
        <f t="shared" si="9"/>
        <v>0</v>
      </c>
      <c r="CB22" s="56"/>
      <c r="CC22" s="92">
        <f>SUM(D22:AO22)-'A1'!L22-'A2'!Y22-'A3'!P22-'A3'!X22-'A3'!Z22*2</f>
        <v>0</v>
      </c>
    </row>
    <row r="23" spans="2:81" s="102" customFormat="1" ht="17.100000000000001" customHeight="1">
      <c r="B23" s="253"/>
      <c r="C23" s="184" t="s">
        <v>52</v>
      </c>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79"/>
      <c r="AM23" s="379"/>
      <c r="AN23" s="377"/>
      <c r="AO23" s="288"/>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1"/>
      <c r="CC23" s="90">
        <f>SUM(D23:AO23)-'A1'!L23-'A2'!Y23-'A3'!P23-'A3'!X23-'A3'!Z23*2</f>
        <v>0</v>
      </c>
    </row>
    <row r="24" spans="2:81" s="53" customFormat="1" ht="17.100000000000001" customHeight="1">
      <c r="B24" s="319"/>
      <c r="C24" s="184" t="s">
        <v>53</v>
      </c>
      <c r="D24" s="376"/>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6"/>
      <c r="AN24" s="390"/>
      <c r="AO24" s="287"/>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52"/>
      <c r="CC24" s="90">
        <f>SUM(D24:AO24)-'A1'!L24-'A2'!Y24-'A3'!P24-'A3'!X24-'A3'!Z24*2</f>
        <v>0</v>
      </c>
    </row>
    <row r="25" spans="2:81" s="57" customFormat="1" ht="30" customHeight="1">
      <c r="B25" s="322"/>
      <c r="C25" s="183" t="s">
        <v>46</v>
      </c>
      <c r="D25" s="381">
        <f t="shared" ref="D25:L25" si="10">+SUM(D22,D13,D10)</f>
        <v>0</v>
      </c>
      <c r="E25" s="381">
        <f t="shared" ref="E25" si="11">+SUM(E22,E13,E10)</f>
        <v>0</v>
      </c>
      <c r="F25" s="381">
        <f t="shared" si="10"/>
        <v>0</v>
      </c>
      <c r="G25" s="381">
        <f t="shared" si="10"/>
        <v>0</v>
      </c>
      <c r="H25" s="381">
        <f t="shared" si="10"/>
        <v>0</v>
      </c>
      <c r="I25" s="381">
        <f t="shared" si="10"/>
        <v>0</v>
      </c>
      <c r="J25" s="381">
        <f t="shared" si="10"/>
        <v>0</v>
      </c>
      <c r="K25" s="381">
        <f t="shared" si="10"/>
        <v>0</v>
      </c>
      <c r="L25" s="381">
        <f t="shared" si="10"/>
        <v>0</v>
      </c>
      <c r="M25" s="381">
        <f t="shared" ref="M25:AN25" si="12">+SUM(M22,M13,M10)</f>
        <v>0</v>
      </c>
      <c r="N25" s="381">
        <f t="shared" si="12"/>
        <v>0</v>
      </c>
      <c r="O25" s="381">
        <f t="shared" si="12"/>
        <v>0</v>
      </c>
      <c r="P25" s="381">
        <f t="shared" si="12"/>
        <v>0</v>
      </c>
      <c r="Q25" s="381">
        <f t="shared" si="12"/>
        <v>0</v>
      </c>
      <c r="R25" s="381">
        <f t="shared" si="12"/>
        <v>0</v>
      </c>
      <c r="S25" s="381">
        <f t="shared" si="12"/>
        <v>0</v>
      </c>
      <c r="T25" s="381">
        <f t="shared" si="12"/>
        <v>0</v>
      </c>
      <c r="U25" s="381">
        <f t="shared" si="12"/>
        <v>0</v>
      </c>
      <c r="V25" s="381">
        <f t="shared" si="12"/>
        <v>0</v>
      </c>
      <c r="W25" s="381">
        <f t="shared" si="12"/>
        <v>0</v>
      </c>
      <c r="X25" s="381">
        <f t="shared" si="12"/>
        <v>0</v>
      </c>
      <c r="Y25" s="381">
        <f t="shared" si="12"/>
        <v>0</v>
      </c>
      <c r="Z25" s="381">
        <f t="shared" si="12"/>
        <v>0</v>
      </c>
      <c r="AA25" s="381">
        <f t="shared" si="12"/>
        <v>0</v>
      </c>
      <c r="AB25" s="381">
        <f t="shared" si="12"/>
        <v>0</v>
      </c>
      <c r="AC25" s="381">
        <f t="shared" si="12"/>
        <v>0</v>
      </c>
      <c r="AD25" s="381">
        <f t="shared" si="12"/>
        <v>0</v>
      </c>
      <c r="AE25" s="381">
        <f t="shared" si="12"/>
        <v>0</v>
      </c>
      <c r="AF25" s="381">
        <f t="shared" si="12"/>
        <v>0</v>
      </c>
      <c r="AG25" s="381">
        <f t="shared" si="12"/>
        <v>0</v>
      </c>
      <c r="AH25" s="381">
        <f t="shared" si="12"/>
        <v>0</v>
      </c>
      <c r="AI25" s="381">
        <f t="shared" si="12"/>
        <v>0</v>
      </c>
      <c r="AJ25" s="381">
        <f t="shared" si="12"/>
        <v>0</v>
      </c>
      <c r="AK25" s="381">
        <f t="shared" si="12"/>
        <v>0</v>
      </c>
      <c r="AL25" s="381">
        <f t="shared" si="12"/>
        <v>0</v>
      </c>
      <c r="AM25" s="381">
        <f t="shared" si="12"/>
        <v>0</v>
      </c>
      <c r="AN25" s="378">
        <f t="shared" si="12"/>
        <v>0</v>
      </c>
      <c r="AO25" s="286"/>
      <c r="AP25" s="56"/>
      <c r="AQ25" s="92">
        <f t="shared" ref="AQ25:BJ25" si="13">+D25-D10-D13-D22</f>
        <v>0</v>
      </c>
      <c r="AR25" s="92">
        <f t="shared" si="13"/>
        <v>0</v>
      </c>
      <c r="AS25" s="92">
        <f t="shared" si="13"/>
        <v>0</v>
      </c>
      <c r="AT25" s="92">
        <f t="shared" si="13"/>
        <v>0</v>
      </c>
      <c r="AU25" s="92">
        <f t="shared" si="13"/>
        <v>0</v>
      </c>
      <c r="AV25" s="92">
        <f t="shared" si="13"/>
        <v>0</v>
      </c>
      <c r="AW25" s="92">
        <f t="shared" si="13"/>
        <v>0</v>
      </c>
      <c r="AX25" s="92">
        <f t="shared" si="13"/>
        <v>0</v>
      </c>
      <c r="AY25" s="92">
        <f t="shared" si="13"/>
        <v>0</v>
      </c>
      <c r="AZ25" s="92">
        <f t="shared" si="13"/>
        <v>0</v>
      </c>
      <c r="BA25" s="92">
        <f t="shared" si="13"/>
        <v>0</v>
      </c>
      <c r="BB25" s="92">
        <f t="shared" si="13"/>
        <v>0</v>
      </c>
      <c r="BC25" s="92">
        <f t="shared" si="13"/>
        <v>0</v>
      </c>
      <c r="BD25" s="92">
        <f t="shared" si="13"/>
        <v>0</v>
      </c>
      <c r="BE25" s="92">
        <f t="shared" si="13"/>
        <v>0</v>
      </c>
      <c r="BF25" s="92">
        <f t="shared" si="13"/>
        <v>0</v>
      </c>
      <c r="BG25" s="92">
        <f t="shared" si="13"/>
        <v>0</v>
      </c>
      <c r="BH25" s="92">
        <f t="shared" si="13"/>
        <v>0</v>
      </c>
      <c r="BI25" s="92">
        <f t="shared" si="13"/>
        <v>0</v>
      </c>
      <c r="BJ25" s="92">
        <f t="shared" si="13"/>
        <v>0</v>
      </c>
      <c r="BK25" s="92">
        <f t="shared" ref="BK25:CA25" si="14">+X25-X10-X13-X22</f>
        <v>0</v>
      </c>
      <c r="BL25" s="92">
        <f t="shared" si="14"/>
        <v>0</v>
      </c>
      <c r="BM25" s="92">
        <f t="shared" si="14"/>
        <v>0</v>
      </c>
      <c r="BN25" s="92">
        <f t="shared" si="14"/>
        <v>0</v>
      </c>
      <c r="BO25" s="92">
        <f t="shared" si="14"/>
        <v>0</v>
      </c>
      <c r="BP25" s="92">
        <f t="shared" si="14"/>
        <v>0</v>
      </c>
      <c r="BQ25" s="92">
        <f t="shared" si="14"/>
        <v>0</v>
      </c>
      <c r="BR25" s="92">
        <f t="shared" si="14"/>
        <v>0</v>
      </c>
      <c r="BS25" s="92">
        <f t="shared" si="14"/>
        <v>0</v>
      </c>
      <c r="BT25" s="92">
        <f t="shared" si="14"/>
        <v>0</v>
      </c>
      <c r="BU25" s="92">
        <f t="shared" si="14"/>
        <v>0</v>
      </c>
      <c r="BV25" s="92">
        <f t="shared" si="14"/>
        <v>0</v>
      </c>
      <c r="BW25" s="92">
        <f t="shared" si="14"/>
        <v>0</v>
      </c>
      <c r="BX25" s="92">
        <f t="shared" si="14"/>
        <v>0</v>
      </c>
      <c r="BY25" s="92">
        <f t="shared" si="14"/>
        <v>0</v>
      </c>
      <c r="BZ25" s="92">
        <f t="shared" si="14"/>
        <v>0</v>
      </c>
      <c r="CA25" s="92">
        <f t="shared" si="14"/>
        <v>0</v>
      </c>
      <c r="CB25" s="56"/>
      <c r="CC25" s="92">
        <f>SUM(D25:AO25)-'A1'!L25-'A2'!Y25-'A3'!P25-'A3'!X25-'A3'!Z25*2</f>
        <v>0</v>
      </c>
    </row>
    <row r="26" spans="2:81" s="102" customFormat="1" ht="17.100000000000001" customHeight="1">
      <c r="B26" s="253"/>
      <c r="C26" s="462" t="s">
        <v>196</v>
      </c>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71"/>
      <c r="AO26" s="288"/>
      <c r="AP26" s="101"/>
      <c r="AQ26" s="100">
        <f t="shared" ref="AQ26:BJ26" si="15">+IF((D26+D27&gt;D25),111,0)</f>
        <v>0</v>
      </c>
      <c r="AR26" s="100">
        <f t="shared" si="15"/>
        <v>0</v>
      </c>
      <c r="AS26" s="100">
        <f t="shared" si="15"/>
        <v>0</v>
      </c>
      <c r="AT26" s="100">
        <f t="shared" si="15"/>
        <v>0</v>
      </c>
      <c r="AU26" s="100">
        <f t="shared" si="15"/>
        <v>0</v>
      </c>
      <c r="AV26" s="100">
        <f t="shared" si="15"/>
        <v>0</v>
      </c>
      <c r="AW26" s="100">
        <f t="shared" si="15"/>
        <v>0</v>
      </c>
      <c r="AX26" s="100">
        <f t="shared" si="15"/>
        <v>0</v>
      </c>
      <c r="AY26" s="100">
        <f t="shared" si="15"/>
        <v>0</v>
      </c>
      <c r="AZ26" s="100">
        <f t="shared" si="15"/>
        <v>0</v>
      </c>
      <c r="BA26" s="100">
        <f t="shared" si="15"/>
        <v>0</v>
      </c>
      <c r="BB26" s="100">
        <f t="shared" si="15"/>
        <v>0</v>
      </c>
      <c r="BC26" s="100">
        <f t="shared" si="15"/>
        <v>0</v>
      </c>
      <c r="BD26" s="100">
        <f t="shared" si="15"/>
        <v>0</v>
      </c>
      <c r="BE26" s="100">
        <f t="shared" si="15"/>
        <v>0</v>
      </c>
      <c r="BF26" s="100">
        <f t="shared" si="15"/>
        <v>0</v>
      </c>
      <c r="BG26" s="100">
        <f t="shared" si="15"/>
        <v>0</v>
      </c>
      <c r="BH26" s="100">
        <f t="shared" si="15"/>
        <v>0</v>
      </c>
      <c r="BI26" s="100">
        <f t="shared" si="15"/>
        <v>0</v>
      </c>
      <c r="BJ26" s="100">
        <f t="shared" si="15"/>
        <v>0</v>
      </c>
      <c r="BK26" s="100">
        <f t="shared" ref="BK26:CA26" si="16">+IF((X26+X27&gt;X25),111,0)</f>
        <v>0</v>
      </c>
      <c r="BL26" s="100">
        <f t="shared" si="16"/>
        <v>0</v>
      </c>
      <c r="BM26" s="100">
        <f t="shared" si="16"/>
        <v>0</v>
      </c>
      <c r="BN26" s="100">
        <f t="shared" si="16"/>
        <v>0</v>
      </c>
      <c r="BO26" s="100">
        <f t="shared" si="16"/>
        <v>0</v>
      </c>
      <c r="BP26" s="100">
        <f t="shared" si="16"/>
        <v>0</v>
      </c>
      <c r="BQ26" s="100">
        <f t="shared" si="16"/>
        <v>0</v>
      </c>
      <c r="BR26" s="100">
        <f t="shared" si="16"/>
        <v>0</v>
      </c>
      <c r="BS26" s="100">
        <f t="shared" si="16"/>
        <v>0</v>
      </c>
      <c r="BT26" s="100">
        <f t="shared" si="16"/>
        <v>0</v>
      </c>
      <c r="BU26" s="100">
        <f t="shared" si="16"/>
        <v>0</v>
      </c>
      <c r="BV26" s="100">
        <f t="shared" si="16"/>
        <v>0</v>
      </c>
      <c r="BW26" s="100">
        <f t="shared" si="16"/>
        <v>0</v>
      </c>
      <c r="BX26" s="100">
        <f t="shared" si="16"/>
        <v>0</v>
      </c>
      <c r="BY26" s="100">
        <f t="shared" si="16"/>
        <v>0</v>
      </c>
      <c r="BZ26" s="100">
        <f t="shared" si="16"/>
        <v>0</v>
      </c>
      <c r="CA26" s="100">
        <f t="shared" si="16"/>
        <v>0</v>
      </c>
      <c r="CB26" s="101"/>
      <c r="CC26" s="100">
        <f>SUM(D26:AO26)-'A1'!L26-'A2'!Y26-'A3'!P26-'A3'!X26-'A3'!Z26*2</f>
        <v>0</v>
      </c>
    </row>
    <row r="27" spans="2:81" s="102" customFormat="1" ht="17.100000000000001" customHeight="1">
      <c r="B27" s="253"/>
      <c r="C27" s="462" t="s">
        <v>197</v>
      </c>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71"/>
      <c r="AO27" s="288"/>
      <c r="AP27" s="101"/>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1"/>
      <c r="CC27" s="100">
        <f>SUM(D27:AO27)-'A1'!L27-'A2'!Y27-'A3'!P27-'A3'!X27-'A3'!Z27*2</f>
        <v>0</v>
      </c>
    </row>
    <row r="28" spans="2:81" s="102" customFormat="1" ht="17.100000000000001" customHeight="1">
      <c r="B28" s="253"/>
      <c r="C28" s="463" t="s">
        <v>136</v>
      </c>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71"/>
      <c r="AO28" s="288"/>
      <c r="AP28" s="101"/>
      <c r="AQ28" s="100">
        <f t="shared" ref="AQ28:BJ28" si="17">+IF((D28&gt;D25),111,0)</f>
        <v>0</v>
      </c>
      <c r="AR28" s="100">
        <f t="shared" si="17"/>
        <v>0</v>
      </c>
      <c r="AS28" s="100">
        <f t="shared" si="17"/>
        <v>0</v>
      </c>
      <c r="AT28" s="100">
        <f t="shared" si="17"/>
        <v>0</v>
      </c>
      <c r="AU28" s="100">
        <f t="shared" si="17"/>
        <v>0</v>
      </c>
      <c r="AV28" s="100">
        <f t="shared" si="17"/>
        <v>0</v>
      </c>
      <c r="AW28" s="100">
        <f t="shared" si="17"/>
        <v>0</v>
      </c>
      <c r="AX28" s="100">
        <f t="shared" si="17"/>
        <v>0</v>
      </c>
      <c r="AY28" s="100">
        <f t="shared" si="17"/>
        <v>0</v>
      </c>
      <c r="AZ28" s="100">
        <f t="shared" si="17"/>
        <v>0</v>
      </c>
      <c r="BA28" s="100">
        <f t="shared" si="17"/>
        <v>0</v>
      </c>
      <c r="BB28" s="100">
        <f t="shared" si="17"/>
        <v>0</v>
      </c>
      <c r="BC28" s="100">
        <f t="shared" si="17"/>
        <v>0</v>
      </c>
      <c r="BD28" s="100">
        <f t="shared" si="17"/>
        <v>0</v>
      </c>
      <c r="BE28" s="100">
        <f t="shared" si="17"/>
        <v>0</v>
      </c>
      <c r="BF28" s="100">
        <f t="shared" si="17"/>
        <v>0</v>
      </c>
      <c r="BG28" s="100">
        <f t="shared" si="17"/>
        <v>0</v>
      </c>
      <c r="BH28" s="100">
        <f t="shared" si="17"/>
        <v>0</v>
      </c>
      <c r="BI28" s="100">
        <f t="shared" si="17"/>
        <v>0</v>
      </c>
      <c r="BJ28" s="100">
        <f t="shared" si="17"/>
        <v>0</v>
      </c>
      <c r="BK28" s="100">
        <f t="shared" ref="BK28:CA28" si="18">+IF((X28&gt;X25),111,0)</f>
        <v>0</v>
      </c>
      <c r="BL28" s="100">
        <f t="shared" si="18"/>
        <v>0</v>
      </c>
      <c r="BM28" s="100">
        <f t="shared" si="18"/>
        <v>0</v>
      </c>
      <c r="BN28" s="100">
        <f t="shared" si="18"/>
        <v>0</v>
      </c>
      <c r="BO28" s="100">
        <f t="shared" si="18"/>
        <v>0</v>
      </c>
      <c r="BP28" s="100">
        <f t="shared" si="18"/>
        <v>0</v>
      </c>
      <c r="BQ28" s="100">
        <f t="shared" si="18"/>
        <v>0</v>
      </c>
      <c r="BR28" s="100">
        <f t="shared" si="18"/>
        <v>0</v>
      </c>
      <c r="BS28" s="100">
        <f t="shared" si="18"/>
        <v>0</v>
      </c>
      <c r="BT28" s="100">
        <f t="shared" si="18"/>
        <v>0</v>
      </c>
      <c r="BU28" s="100">
        <f t="shared" si="18"/>
        <v>0</v>
      </c>
      <c r="BV28" s="100">
        <f t="shared" si="18"/>
        <v>0</v>
      </c>
      <c r="BW28" s="100">
        <f t="shared" si="18"/>
        <v>0</v>
      </c>
      <c r="BX28" s="100">
        <f t="shared" si="18"/>
        <v>0</v>
      </c>
      <c r="BY28" s="100">
        <f t="shared" si="18"/>
        <v>0</v>
      </c>
      <c r="BZ28" s="100">
        <f t="shared" si="18"/>
        <v>0</v>
      </c>
      <c r="CA28" s="100">
        <f t="shared" si="18"/>
        <v>0</v>
      </c>
      <c r="CB28" s="101"/>
      <c r="CC28" s="100">
        <f>SUM(D28:AO28)-'A1'!L28-'A2'!Y28-'A3'!P28-'A3'!X28-'A3'!Z28*2</f>
        <v>0</v>
      </c>
    </row>
    <row r="29" spans="2:81" s="57" customFormat="1" ht="30" customHeight="1">
      <c r="B29" s="323"/>
      <c r="C29" s="185" t="s">
        <v>125</v>
      </c>
      <c r="D29" s="380"/>
      <c r="E29" s="380"/>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6"/>
      <c r="AO29" s="286"/>
      <c r="AP29" s="56"/>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c r="CB29" s="56"/>
      <c r="CC29" s="94"/>
    </row>
    <row r="30" spans="2:81" s="53" customFormat="1" ht="17.100000000000001" customHeight="1">
      <c r="B30" s="318"/>
      <c r="C30" s="182" t="s">
        <v>10</v>
      </c>
      <c r="D30" s="376"/>
      <c r="E30" s="376"/>
      <c r="F30" s="376"/>
      <c r="G30" s="376"/>
      <c r="H30" s="376"/>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90"/>
      <c r="AO30" s="287"/>
      <c r="AQ30" s="90">
        <f t="shared" ref="AQ30:BJ30" si="19">+D30-SUM(D31:D32)</f>
        <v>0</v>
      </c>
      <c r="AR30" s="90">
        <f t="shared" si="19"/>
        <v>0</v>
      </c>
      <c r="AS30" s="90">
        <f t="shared" si="19"/>
        <v>0</v>
      </c>
      <c r="AT30" s="90">
        <f t="shared" si="19"/>
        <v>0</v>
      </c>
      <c r="AU30" s="90">
        <f t="shared" si="19"/>
        <v>0</v>
      </c>
      <c r="AV30" s="90">
        <f t="shared" si="19"/>
        <v>0</v>
      </c>
      <c r="AW30" s="90">
        <f t="shared" si="19"/>
        <v>0</v>
      </c>
      <c r="AX30" s="90">
        <f t="shared" si="19"/>
        <v>0</v>
      </c>
      <c r="AY30" s="90">
        <f t="shared" si="19"/>
        <v>0</v>
      </c>
      <c r="AZ30" s="90">
        <f t="shared" si="19"/>
        <v>0</v>
      </c>
      <c r="BA30" s="90">
        <f t="shared" si="19"/>
        <v>0</v>
      </c>
      <c r="BB30" s="90">
        <f t="shared" si="19"/>
        <v>0</v>
      </c>
      <c r="BC30" s="90">
        <f t="shared" si="19"/>
        <v>0</v>
      </c>
      <c r="BD30" s="90">
        <f t="shared" si="19"/>
        <v>0</v>
      </c>
      <c r="BE30" s="90">
        <f t="shared" si="19"/>
        <v>0</v>
      </c>
      <c r="BF30" s="90">
        <f t="shared" si="19"/>
        <v>0</v>
      </c>
      <c r="BG30" s="90">
        <f t="shared" si="19"/>
        <v>0</v>
      </c>
      <c r="BH30" s="90">
        <f t="shared" si="19"/>
        <v>0</v>
      </c>
      <c r="BI30" s="90">
        <f t="shared" si="19"/>
        <v>0</v>
      </c>
      <c r="BJ30" s="90">
        <f t="shared" si="19"/>
        <v>0</v>
      </c>
      <c r="BK30" s="90">
        <f t="shared" ref="BK30:CA30" si="20">+X30-SUM(X31:X32)</f>
        <v>0</v>
      </c>
      <c r="BL30" s="90">
        <f t="shared" si="20"/>
        <v>0</v>
      </c>
      <c r="BM30" s="90">
        <f t="shared" si="20"/>
        <v>0</v>
      </c>
      <c r="BN30" s="90">
        <f t="shared" si="20"/>
        <v>0</v>
      </c>
      <c r="BO30" s="90">
        <f t="shared" si="20"/>
        <v>0</v>
      </c>
      <c r="BP30" s="90">
        <f t="shared" si="20"/>
        <v>0</v>
      </c>
      <c r="BQ30" s="90">
        <f t="shared" si="20"/>
        <v>0</v>
      </c>
      <c r="BR30" s="90">
        <f t="shared" si="20"/>
        <v>0</v>
      </c>
      <c r="BS30" s="90">
        <f t="shared" si="20"/>
        <v>0</v>
      </c>
      <c r="BT30" s="90">
        <f t="shared" si="20"/>
        <v>0</v>
      </c>
      <c r="BU30" s="90">
        <f t="shared" si="20"/>
        <v>0</v>
      </c>
      <c r="BV30" s="90">
        <f t="shared" si="20"/>
        <v>0</v>
      </c>
      <c r="BW30" s="90">
        <f t="shared" si="20"/>
        <v>0</v>
      </c>
      <c r="BX30" s="90">
        <f t="shared" si="20"/>
        <v>0</v>
      </c>
      <c r="BY30" s="90">
        <f t="shared" si="20"/>
        <v>0</v>
      </c>
      <c r="BZ30" s="90">
        <f t="shared" si="20"/>
        <v>0</v>
      </c>
      <c r="CA30" s="90">
        <f t="shared" si="20"/>
        <v>0</v>
      </c>
      <c r="CB30" s="52"/>
      <c r="CC30" s="90">
        <f>SUM(D30:AO30)-'A1'!L30-'A2'!Y30-'A3'!P31-'A3'!X31-'A3'!Z31*2</f>
        <v>0</v>
      </c>
    </row>
    <row r="31" spans="2:81" s="53" customFormat="1" ht="17.100000000000001" customHeight="1">
      <c r="B31" s="319"/>
      <c r="C31" s="184" t="s">
        <v>52</v>
      </c>
      <c r="D31" s="376"/>
      <c r="E31" s="376"/>
      <c r="F31" s="376"/>
      <c r="G31" s="376"/>
      <c r="H31" s="376"/>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90"/>
      <c r="AO31" s="287"/>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52"/>
      <c r="CC31" s="90">
        <f>SUM(D31:AO31)-'A1'!L31-'A2'!Y31-'A3'!P32-'A3'!X32-'A3'!Z32*2</f>
        <v>0</v>
      </c>
    </row>
    <row r="32" spans="2:81" s="53" customFormat="1" ht="17.100000000000001" customHeight="1">
      <c r="B32" s="319"/>
      <c r="C32" s="184" t="s">
        <v>53</v>
      </c>
      <c r="D32" s="376"/>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390"/>
      <c r="AO32" s="287"/>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52"/>
      <c r="CC32" s="90">
        <f>SUM(D32:AO32)-'A1'!L32-'A2'!Y32-'A3'!P33-'A3'!X33-'A3'!Z33*2</f>
        <v>0</v>
      </c>
    </row>
    <row r="33" spans="2:81" s="53" customFormat="1" ht="30" customHeight="1">
      <c r="B33" s="318"/>
      <c r="C33" s="182" t="s">
        <v>11</v>
      </c>
      <c r="D33" s="376"/>
      <c r="E33" s="376"/>
      <c r="F33" s="376"/>
      <c r="G33" s="376"/>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90"/>
      <c r="AO33" s="287"/>
      <c r="AQ33" s="90">
        <f t="shared" ref="AQ33:BJ33" si="21">+D33-SUM(D34:D35)</f>
        <v>0</v>
      </c>
      <c r="AR33" s="90">
        <f t="shared" si="21"/>
        <v>0</v>
      </c>
      <c r="AS33" s="90">
        <f t="shared" si="21"/>
        <v>0</v>
      </c>
      <c r="AT33" s="90">
        <f t="shared" si="21"/>
        <v>0</v>
      </c>
      <c r="AU33" s="90">
        <f t="shared" si="21"/>
        <v>0</v>
      </c>
      <c r="AV33" s="90">
        <f t="shared" si="21"/>
        <v>0</v>
      </c>
      <c r="AW33" s="90">
        <f t="shared" si="21"/>
        <v>0</v>
      </c>
      <c r="AX33" s="90">
        <f t="shared" si="21"/>
        <v>0</v>
      </c>
      <c r="AY33" s="90">
        <f t="shared" si="21"/>
        <v>0</v>
      </c>
      <c r="AZ33" s="90">
        <f t="shared" si="21"/>
        <v>0</v>
      </c>
      <c r="BA33" s="90">
        <f t="shared" si="21"/>
        <v>0</v>
      </c>
      <c r="BB33" s="90">
        <f t="shared" si="21"/>
        <v>0</v>
      </c>
      <c r="BC33" s="90">
        <f t="shared" si="21"/>
        <v>0</v>
      </c>
      <c r="BD33" s="90">
        <f t="shared" si="21"/>
        <v>0</v>
      </c>
      <c r="BE33" s="90">
        <f t="shared" si="21"/>
        <v>0</v>
      </c>
      <c r="BF33" s="90">
        <f t="shared" si="21"/>
        <v>0</v>
      </c>
      <c r="BG33" s="90">
        <f t="shared" si="21"/>
        <v>0</v>
      </c>
      <c r="BH33" s="90">
        <f t="shared" si="21"/>
        <v>0</v>
      </c>
      <c r="BI33" s="90">
        <f t="shared" si="21"/>
        <v>0</v>
      </c>
      <c r="BJ33" s="90">
        <f t="shared" si="21"/>
        <v>0</v>
      </c>
      <c r="BK33" s="90">
        <f t="shared" ref="BK33:CA33" si="22">+X33-SUM(X34:X35)</f>
        <v>0</v>
      </c>
      <c r="BL33" s="90">
        <f t="shared" si="22"/>
        <v>0</v>
      </c>
      <c r="BM33" s="90">
        <f t="shared" si="22"/>
        <v>0</v>
      </c>
      <c r="BN33" s="90">
        <f t="shared" si="22"/>
        <v>0</v>
      </c>
      <c r="BO33" s="90">
        <f t="shared" si="22"/>
        <v>0</v>
      </c>
      <c r="BP33" s="90">
        <f t="shared" si="22"/>
        <v>0</v>
      </c>
      <c r="BQ33" s="90">
        <f t="shared" si="22"/>
        <v>0</v>
      </c>
      <c r="BR33" s="90">
        <f t="shared" si="22"/>
        <v>0</v>
      </c>
      <c r="BS33" s="90">
        <f t="shared" si="22"/>
        <v>0</v>
      </c>
      <c r="BT33" s="90">
        <f t="shared" si="22"/>
        <v>0</v>
      </c>
      <c r="BU33" s="90">
        <f t="shared" si="22"/>
        <v>0</v>
      </c>
      <c r="BV33" s="90">
        <f t="shared" si="22"/>
        <v>0</v>
      </c>
      <c r="BW33" s="90">
        <f t="shared" si="22"/>
        <v>0</v>
      </c>
      <c r="BX33" s="90">
        <f t="shared" si="22"/>
        <v>0</v>
      </c>
      <c r="BY33" s="90">
        <f t="shared" si="22"/>
        <v>0</v>
      </c>
      <c r="BZ33" s="90">
        <f t="shared" si="22"/>
        <v>0</v>
      </c>
      <c r="CA33" s="90">
        <f t="shared" si="22"/>
        <v>0</v>
      </c>
      <c r="CB33" s="52"/>
      <c r="CC33" s="90">
        <f>SUM(D33:AO33)-'A1'!L33-'A2'!Y33-'A3'!P34-'A3'!X34-'A3'!Z34*2</f>
        <v>0</v>
      </c>
    </row>
    <row r="34" spans="2:81" s="53" customFormat="1" ht="17.100000000000001" customHeight="1">
      <c r="B34" s="318"/>
      <c r="C34" s="184" t="s">
        <v>52</v>
      </c>
      <c r="D34" s="376"/>
      <c r="E34" s="376"/>
      <c r="F34" s="376"/>
      <c r="G34" s="376"/>
      <c r="H34" s="376"/>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6"/>
      <c r="AM34" s="376"/>
      <c r="AN34" s="390"/>
      <c r="AO34" s="287"/>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52"/>
      <c r="CC34" s="90">
        <f>SUM(D34:AO34)-'A1'!L34-'A2'!Y34-'A3'!P35-'A3'!X35-'A3'!Z35*2</f>
        <v>0</v>
      </c>
    </row>
    <row r="35" spans="2:81" s="53" customFormat="1" ht="17.100000000000001" customHeight="1">
      <c r="B35" s="318"/>
      <c r="C35" s="184" t="s">
        <v>53</v>
      </c>
      <c r="D35" s="376"/>
      <c r="E35" s="376"/>
      <c r="F35" s="376"/>
      <c r="G35" s="376"/>
      <c r="H35" s="376"/>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6"/>
      <c r="AH35" s="376"/>
      <c r="AI35" s="376"/>
      <c r="AJ35" s="376"/>
      <c r="AK35" s="376"/>
      <c r="AL35" s="376"/>
      <c r="AM35" s="376"/>
      <c r="AN35" s="390"/>
      <c r="AO35" s="287"/>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52"/>
      <c r="CC35" s="90">
        <f>SUM(D35:AO35)-'A1'!L35-'A2'!Y35-'A3'!P36-'A3'!X36-'A3'!Z36*2</f>
        <v>0</v>
      </c>
    </row>
    <row r="36" spans="2:81" s="57" customFormat="1" ht="30" customHeight="1">
      <c r="B36" s="320"/>
      <c r="C36" s="321" t="s">
        <v>88</v>
      </c>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6"/>
      <c r="AO36" s="286"/>
      <c r="AQ36" s="92">
        <f t="shared" ref="AQ36:BJ36" si="23">+D33-SUM(D36:D41)</f>
        <v>0</v>
      </c>
      <c r="AR36" s="92">
        <f t="shared" si="23"/>
        <v>0</v>
      </c>
      <c r="AS36" s="92">
        <f t="shared" si="23"/>
        <v>0</v>
      </c>
      <c r="AT36" s="92">
        <f t="shared" si="23"/>
        <v>0</v>
      </c>
      <c r="AU36" s="92">
        <f t="shared" si="23"/>
        <v>0</v>
      </c>
      <c r="AV36" s="92">
        <f t="shared" si="23"/>
        <v>0</v>
      </c>
      <c r="AW36" s="92">
        <f t="shared" si="23"/>
        <v>0</v>
      </c>
      <c r="AX36" s="92">
        <f t="shared" si="23"/>
        <v>0</v>
      </c>
      <c r="AY36" s="92">
        <f t="shared" si="23"/>
        <v>0</v>
      </c>
      <c r="AZ36" s="92">
        <f t="shared" si="23"/>
        <v>0</v>
      </c>
      <c r="BA36" s="92">
        <f t="shared" si="23"/>
        <v>0</v>
      </c>
      <c r="BB36" s="92">
        <f t="shared" si="23"/>
        <v>0</v>
      </c>
      <c r="BC36" s="92">
        <f t="shared" si="23"/>
        <v>0</v>
      </c>
      <c r="BD36" s="92">
        <f t="shared" si="23"/>
        <v>0</v>
      </c>
      <c r="BE36" s="92">
        <f t="shared" si="23"/>
        <v>0</v>
      </c>
      <c r="BF36" s="92">
        <f t="shared" si="23"/>
        <v>0</v>
      </c>
      <c r="BG36" s="92">
        <f t="shared" si="23"/>
        <v>0</v>
      </c>
      <c r="BH36" s="92">
        <f t="shared" si="23"/>
        <v>0</v>
      </c>
      <c r="BI36" s="92">
        <f t="shared" si="23"/>
        <v>0</v>
      </c>
      <c r="BJ36" s="92">
        <f t="shared" si="23"/>
        <v>0</v>
      </c>
      <c r="BK36" s="92">
        <f t="shared" ref="BK36:CA36" si="24">+X33-SUM(X36:X41)</f>
        <v>0</v>
      </c>
      <c r="BL36" s="92">
        <f t="shared" si="24"/>
        <v>0</v>
      </c>
      <c r="BM36" s="92">
        <f t="shared" si="24"/>
        <v>0</v>
      </c>
      <c r="BN36" s="92">
        <f t="shared" si="24"/>
        <v>0</v>
      </c>
      <c r="BO36" s="92">
        <f t="shared" si="24"/>
        <v>0</v>
      </c>
      <c r="BP36" s="92">
        <f t="shared" si="24"/>
        <v>0</v>
      </c>
      <c r="BQ36" s="92">
        <f t="shared" si="24"/>
        <v>0</v>
      </c>
      <c r="BR36" s="92">
        <f t="shared" si="24"/>
        <v>0</v>
      </c>
      <c r="BS36" s="92">
        <f t="shared" si="24"/>
        <v>0</v>
      </c>
      <c r="BT36" s="92">
        <f t="shared" si="24"/>
        <v>0</v>
      </c>
      <c r="BU36" s="92">
        <f t="shared" si="24"/>
        <v>0</v>
      </c>
      <c r="BV36" s="92">
        <f t="shared" si="24"/>
        <v>0</v>
      </c>
      <c r="BW36" s="92">
        <f t="shared" si="24"/>
        <v>0</v>
      </c>
      <c r="BX36" s="92">
        <f t="shared" si="24"/>
        <v>0</v>
      </c>
      <c r="BY36" s="92">
        <f t="shared" si="24"/>
        <v>0</v>
      </c>
      <c r="BZ36" s="92">
        <f t="shared" si="24"/>
        <v>0</v>
      </c>
      <c r="CA36" s="92">
        <f t="shared" si="24"/>
        <v>0</v>
      </c>
      <c r="CB36" s="56"/>
      <c r="CC36" s="92">
        <f>SUM(D36:AO36)-'A1'!L36-'A2'!Y36-'A3'!P37-'A3'!X37-'A3'!Z37*2</f>
        <v>0</v>
      </c>
    </row>
    <row r="37" spans="2:81" s="53" customFormat="1" ht="17.100000000000001" customHeight="1">
      <c r="B37" s="319"/>
      <c r="C37" s="184" t="s">
        <v>64</v>
      </c>
      <c r="D37" s="376"/>
      <c r="E37" s="376"/>
      <c r="F37" s="376"/>
      <c r="G37" s="376"/>
      <c r="H37" s="376"/>
      <c r="I37" s="376"/>
      <c r="J37" s="376"/>
      <c r="K37" s="376"/>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L37" s="376"/>
      <c r="AM37" s="376"/>
      <c r="AN37" s="390"/>
      <c r="AO37" s="287"/>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52"/>
      <c r="CC37" s="90">
        <f>SUM(D37:AO37)-'A1'!L37-'A2'!Y37-'A3'!P38-'A3'!X38-'A3'!Z38*2</f>
        <v>0</v>
      </c>
    </row>
    <row r="38" spans="2:81" s="53" customFormat="1" ht="17.100000000000001" customHeight="1">
      <c r="B38" s="319"/>
      <c r="C38" s="184" t="s">
        <v>157</v>
      </c>
      <c r="D38" s="376"/>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390"/>
      <c r="AO38" s="287"/>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c r="CA38" s="90"/>
      <c r="CB38" s="52"/>
      <c r="CC38" s="90">
        <f>SUM(D38:AO38)-'A1'!L38-'A2'!Y38-'A3'!P39-'A3'!X39-'A3'!Z39*2</f>
        <v>0</v>
      </c>
    </row>
    <row r="39" spans="2:81" s="53" customFormat="1" ht="17.100000000000001" customHeight="1">
      <c r="B39" s="319"/>
      <c r="C39" s="184" t="s">
        <v>89</v>
      </c>
      <c r="D39" s="376"/>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90"/>
      <c r="AO39" s="287"/>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90"/>
      <c r="BZ39" s="90"/>
      <c r="CA39" s="90"/>
      <c r="CB39" s="52"/>
      <c r="CC39" s="90">
        <f>SUM(D39:AO39)-'A1'!L39-'A2'!Y39-'A3'!P40-'A3'!X40-'A3'!Z40*2</f>
        <v>0</v>
      </c>
    </row>
    <row r="40" spans="2:81" s="53" customFormat="1" ht="17.100000000000001" customHeight="1">
      <c r="B40" s="319"/>
      <c r="C40" s="424" t="s">
        <v>45</v>
      </c>
      <c r="D40" s="376"/>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376"/>
      <c r="AN40" s="390"/>
      <c r="AO40" s="287"/>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52"/>
      <c r="CC40" s="90">
        <f>SUM(D40:AO40)-'A1'!L40-'A2'!Y40-'A3'!P41-'A3'!X41-'A3'!Z41*2</f>
        <v>0</v>
      </c>
    </row>
    <row r="41" spans="2:81" s="53" customFormat="1" ht="16.5" customHeight="1">
      <c r="B41" s="319"/>
      <c r="C41" s="424" t="s">
        <v>124</v>
      </c>
      <c r="D41" s="376"/>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376"/>
      <c r="AN41" s="390"/>
      <c r="AO41" s="287"/>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52"/>
      <c r="CC41" s="90">
        <f>SUM(D41:AO41)-'A1'!L41-'A2'!Y41-'A3'!P42-'A3'!X42-'A3'!Z42*2</f>
        <v>0</v>
      </c>
    </row>
    <row r="42" spans="2:81" s="57" customFormat="1" ht="24.9" customHeight="1">
      <c r="B42" s="320"/>
      <c r="C42" s="461" t="s">
        <v>12</v>
      </c>
      <c r="D42" s="380"/>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386"/>
      <c r="AO42" s="286"/>
      <c r="AQ42" s="92">
        <f t="shared" ref="AQ42:BJ42" si="25">+D42-SUM(D43:D44)</f>
        <v>0</v>
      </c>
      <c r="AR42" s="92">
        <f t="shared" si="25"/>
        <v>0</v>
      </c>
      <c r="AS42" s="92">
        <f t="shared" si="25"/>
        <v>0</v>
      </c>
      <c r="AT42" s="92">
        <f t="shared" si="25"/>
        <v>0</v>
      </c>
      <c r="AU42" s="92">
        <f t="shared" si="25"/>
        <v>0</v>
      </c>
      <c r="AV42" s="92">
        <f t="shared" si="25"/>
        <v>0</v>
      </c>
      <c r="AW42" s="92">
        <f t="shared" si="25"/>
        <v>0</v>
      </c>
      <c r="AX42" s="92">
        <f t="shared" si="25"/>
        <v>0</v>
      </c>
      <c r="AY42" s="92">
        <f t="shared" si="25"/>
        <v>0</v>
      </c>
      <c r="AZ42" s="92">
        <f t="shared" si="25"/>
        <v>0</v>
      </c>
      <c r="BA42" s="92">
        <f t="shared" si="25"/>
        <v>0</v>
      </c>
      <c r="BB42" s="92">
        <f t="shared" si="25"/>
        <v>0</v>
      </c>
      <c r="BC42" s="92">
        <f t="shared" si="25"/>
        <v>0</v>
      </c>
      <c r="BD42" s="92">
        <f t="shared" si="25"/>
        <v>0</v>
      </c>
      <c r="BE42" s="92">
        <f t="shared" si="25"/>
        <v>0</v>
      </c>
      <c r="BF42" s="92">
        <f t="shared" si="25"/>
        <v>0</v>
      </c>
      <c r="BG42" s="92">
        <f t="shared" si="25"/>
        <v>0</v>
      </c>
      <c r="BH42" s="92">
        <f t="shared" si="25"/>
        <v>0</v>
      </c>
      <c r="BI42" s="92">
        <f t="shared" si="25"/>
        <v>0</v>
      </c>
      <c r="BJ42" s="92">
        <f t="shared" si="25"/>
        <v>0</v>
      </c>
      <c r="BK42" s="92">
        <f t="shared" ref="BK42:CA42" si="26">+X42-SUM(X43:X44)</f>
        <v>0</v>
      </c>
      <c r="BL42" s="92">
        <f t="shared" si="26"/>
        <v>0</v>
      </c>
      <c r="BM42" s="92">
        <f t="shared" si="26"/>
        <v>0</v>
      </c>
      <c r="BN42" s="92">
        <f t="shared" si="26"/>
        <v>0</v>
      </c>
      <c r="BO42" s="92">
        <f t="shared" si="26"/>
        <v>0</v>
      </c>
      <c r="BP42" s="92">
        <f t="shared" si="26"/>
        <v>0</v>
      </c>
      <c r="BQ42" s="92">
        <f t="shared" si="26"/>
        <v>0</v>
      </c>
      <c r="BR42" s="92">
        <f t="shared" si="26"/>
        <v>0</v>
      </c>
      <c r="BS42" s="92">
        <f t="shared" si="26"/>
        <v>0</v>
      </c>
      <c r="BT42" s="92">
        <f t="shared" si="26"/>
        <v>0</v>
      </c>
      <c r="BU42" s="92">
        <f t="shared" si="26"/>
        <v>0</v>
      </c>
      <c r="BV42" s="92">
        <f t="shared" si="26"/>
        <v>0</v>
      </c>
      <c r="BW42" s="92">
        <f t="shared" si="26"/>
        <v>0</v>
      </c>
      <c r="BX42" s="92">
        <f t="shared" si="26"/>
        <v>0</v>
      </c>
      <c r="BY42" s="92">
        <f t="shared" si="26"/>
        <v>0</v>
      </c>
      <c r="BZ42" s="92">
        <f t="shared" si="26"/>
        <v>0</v>
      </c>
      <c r="CA42" s="92">
        <f t="shared" si="26"/>
        <v>0</v>
      </c>
      <c r="CB42" s="56"/>
      <c r="CC42" s="92">
        <f>SUM(D42:AO42)-'A1'!L42-'A2'!Y42-'A3'!P43-'A3'!X43-'A3'!Z43*2</f>
        <v>0</v>
      </c>
    </row>
    <row r="43" spans="2:81" s="102" customFormat="1" ht="17.100000000000001" customHeight="1">
      <c r="B43" s="253"/>
      <c r="C43" s="458" t="s">
        <v>52</v>
      </c>
      <c r="D43" s="379"/>
      <c r="E43" s="379"/>
      <c r="F43" s="379"/>
      <c r="G43" s="379"/>
      <c r="H43" s="379"/>
      <c r="I43" s="379"/>
      <c r="J43" s="379"/>
      <c r="K43" s="379"/>
      <c r="L43" s="379"/>
      <c r="M43" s="379"/>
      <c r="N43" s="379"/>
      <c r="O43" s="379"/>
      <c r="P43" s="379"/>
      <c r="Q43" s="379"/>
      <c r="R43" s="379"/>
      <c r="S43" s="379"/>
      <c r="T43" s="379"/>
      <c r="U43" s="379"/>
      <c r="V43" s="379"/>
      <c r="W43" s="379"/>
      <c r="X43" s="379"/>
      <c r="Y43" s="379"/>
      <c r="Z43" s="379"/>
      <c r="AA43" s="379"/>
      <c r="AB43" s="379"/>
      <c r="AC43" s="379"/>
      <c r="AD43" s="379"/>
      <c r="AE43" s="379"/>
      <c r="AF43" s="379"/>
      <c r="AG43" s="379"/>
      <c r="AH43" s="379"/>
      <c r="AI43" s="379"/>
      <c r="AJ43" s="379"/>
      <c r="AK43" s="379"/>
      <c r="AL43" s="379"/>
      <c r="AM43" s="379"/>
      <c r="AN43" s="377"/>
      <c r="AO43" s="288"/>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1"/>
      <c r="CC43" s="90">
        <f>SUM(D43:AO43)-'A1'!L43-'A2'!Y43-'A3'!P44-'A3'!X44-'A3'!Z44*2</f>
        <v>0</v>
      </c>
    </row>
    <row r="44" spans="2:81" s="53" customFormat="1" ht="17.100000000000001" customHeight="1">
      <c r="B44" s="319"/>
      <c r="C44" s="458" t="s">
        <v>53</v>
      </c>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90"/>
      <c r="AO44" s="287"/>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0"/>
      <c r="BY44" s="90"/>
      <c r="BZ44" s="90"/>
      <c r="CA44" s="90"/>
      <c r="CB44" s="52"/>
      <c r="CC44" s="90">
        <f>SUM(D44:AO44)-'A1'!L44-'A2'!Y44-'A3'!P45-'A3'!X45-'A3'!Z45*2</f>
        <v>0</v>
      </c>
    </row>
    <row r="45" spans="2:81" s="57" customFormat="1" ht="30" customHeight="1">
      <c r="B45" s="322"/>
      <c r="C45" s="461" t="s">
        <v>47</v>
      </c>
      <c r="D45" s="381">
        <f t="shared" ref="D45:L45" si="27">+SUM(D42,D33,D30)</f>
        <v>0</v>
      </c>
      <c r="E45" s="381">
        <f t="shared" ref="E45" si="28">+SUM(E42,E33,E30)</f>
        <v>0</v>
      </c>
      <c r="F45" s="381">
        <f t="shared" si="27"/>
        <v>0</v>
      </c>
      <c r="G45" s="381">
        <f t="shared" si="27"/>
        <v>0</v>
      </c>
      <c r="H45" s="381">
        <f t="shared" si="27"/>
        <v>0</v>
      </c>
      <c r="I45" s="381">
        <f t="shared" si="27"/>
        <v>0</v>
      </c>
      <c r="J45" s="381">
        <f t="shared" si="27"/>
        <v>0</v>
      </c>
      <c r="K45" s="381">
        <f t="shared" si="27"/>
        <v>0</v>
      </c>
      <c r="L45" s="381">
        <f t="shared" si="27"/>
        <v>0</v>
      </c>
      <c r="M45" s="381">
        <f t="shared" ref="M45:AN45" si="29">+SUM(M42,M33,M30)</f>
        <v>0</v>
      </c>
      <c r="N45" s="381">
        <f t="shared" si="29"/>
        <v>0</v>
      </c>
      <c r="O45" s="381">
        <f t="shared" si="29"/>
        <v>0</v>
      </c>
      <c r="P45" s="381">
        <f t="shared" si="29"/>
        <v>0</v>
      </c>
      <c r="Q45" s="381">
        <f t="shared" si="29"/>
        <v>0</v>
      </c>
      <c r="R45" s="381">
        <f t="shared" si="29"/>
        <v>0</v>
      </c>
      <c r="S45" s="381">
        <f t="shared" si="29"/>
        <v>0</v>
      </c>
      <c r="T45" s="381">
        <f t="shared" si="29"/>
        <v>0</v>
      </c>
      <c r="U45" s="381">
        <f t="shared" si="29"/>
        <v>0</v>
      </c>
      <c r="V45" s="381">
        <f t="shared" si="29"/>
        <v>0</v>
      </c>
      <c r="W45" s="381">
        <f t="shared" si="29"/>
        <v>0</v>
      </c>
      <c r="X45" s="381">
        <f t="shared" si="29"/>
        <v>0</v>
      </c>
      <c r="Y45" s="381">
        <f t="shared" si="29"/>
        <v>0</v>
      </c>
      <c r="Z45" s="381">
        <f t="shared" si="29"/>
        <v>0</v>
      </c>
      <c r="AA45" s="381">
        <f t="shared" si="29"/>
        <v>0</v>
      </c>
      <c r="AB45" s="381">
        <f t="shared" si="29"/>
        <v>0</v>
      </c>
      <c r="AC45" s="381">
        <f t="shared" si="29"/>
        <v>0</v>
      </c>
      <c r="AD45" s="381">
        <f t="shared" si="29"/>
        <v>0</v>
      </c>
      <c r="AE45" s="381">
        <f t="shared" si="29"/>
        <v>0</v>
      </c>
      <c r="AF45" s="381">
        <f t="shared" si="29"/>
        <v>0</v>
      </c>
      <c r="AG45" s="381">
        <f t="shared" si="29"/>
        <v>0</v>
      </c>
      <c r="AH45" s="381">
        <f t="shared" si="29"/>
        <v>0</v>
      </c>
      <c r="AI45" s="381">
        <f t="shared" si="29"/>
        <v>0</v>
      </c>
      <c r="AJ45" s="381">
        <f t="shared" si="29"/>
        <v>0</v>
      </c>
      <c r="AK45" s="381">
        <f t="shared" si="29"/>
        <v>0</v>
      </c>
      <c r="AL45" s="381">
        <f t="shared" si="29"/>
        <v>0</v>
      </c>
      <c r="AM45" s="381">
        <f t="shared" si="29"/>
        <v>0</v>
      </c>
      <c r="AN45" s="378">
        <f t="shared" si="29"/>
        <v>0</v>
      </c>
      <c r="AO45" s="286"/>
      <c r="AP45" s="56"/>
      <c r="AQ45" s="92">
        <f t="shared" ref="AQ45:BJ45" si="30">+D45-D30-D33-D42</f>
        <v>0</v>
      </c>
      <c r="AR45" s="92">
        <f t="shared" si="30"/>
        <v>0</v>
      </c>
      <c r="AS45" s="92">
        <f t="shared" si="30"/>
        <v>0</v>
      </c>
      <c r="AT45" s="92">
        <f t="shared" si="30"/>
        <v>0</v>
      </c>
      <c r="AU45" s="92">
        <f t="shared" si="30"/>
        <v>0</v>
      </c>
      <c r="AV45" s="92">
        <f t="shared" si="30"/>
        <v>0</v>
      </c>
      <c r="AW45" s="92">
        <f t="shared" si="30"/>
        <v>0</v>
      </c>
      <c r="AX45" s="92">
        <f t="shared" si="30"/>
        <v>0</v>
      </c>
      <c r="AY45" s="92">
        <f t="shared" si="30"/>
        <v>0</v>
      </c>
      <c r="AZ45" s="92">
        <f t="shared" si="30"/>
        <v>0</v>
      </c>
      <c r="BA45" s="92">
        <f t="shared" si="30"/>
        <v>0</v>
      </c>
      <c r="BB45" s="92">
        <f t="shared" si="30"/>
        <v>0</v>
      </c>
      <c r="BC45" s="92">
        <f t="shared" si="30"/>
        <v>0</v>
      </c>
      <c r="BD45" s="92">
        <f t="shared" si="30"/>
        <v>0</v>
      </c>
      <c r="BE45" s="92">
        <f t="shared" si="30"/>
        <v>0</v>
      </c>
      <c r="BF45" s="92">
        <f t="shared" si="30"/>
        <v>0</v>
      </c>
      <c r="BG45" s="92">
        <f t="shared" si="30"/>
        <v>0</v>
      </c>
      <c r="BH45" s="92">
        <f t="shared" si="30"/>
        <v>0</v>
      </c>
      <c r="BI45" s="92">
        <f t="shared" si="30"/>
        <v>0</v>
      </c>
      <c r="BJ45" s="92">
        <f t="shared" si="30"/>
        <v>0</v>
      </c>
      <c r="BK45" s="92">
        <f t="shared" ref="BK45:CA45" si="31">+X45-X30-X33-X42</f>
        <v>0</v>
      </c>
      <c r="BL45" s="92">
        <f t="shared" si="31"/>
        <v>0</v>
      </c>
      <c r="BM45" s="92">
        <f t="shared" si="31"/>
        <v>0</v>
      </c>
      <c r="BN45" s="92">
        <f t="shared" si="31"/>
        <v>0</v>
      </c>
      <c r="BO45" s="92">
        <f t="shared" si="31"/>
        <v>0</v>
      </c>
      <c r="BP45" s="92">
        <f t="shared" si="31"/>
        <v>0</v>
      </c>
      <c r="BQ45" s="92">
        <f t="shared" si="31"/>
        <v>0</v>
      </c>
      <c r="BR45" s="92">
        <f t="shared" si="31"/>
        <v>0</v>
      </c>
      <c r="BS45" s="92">
        <f t="shared" si="31"/>
        <v>0</v>
      </c>
      <c r="BT45" s="92">
        <f t="shared" si="31"/>
        <v>0</v>
      </c>
      <c r="BU45" s="92">
        <f t="shared" si="31"/>
        <v>0</v>
      </c>
      <c r="BV45" s="92">
        <f t="shared" si="31"/>
        <v>0</v>
      </c>
      <c r="BW45" s="92">
        <f t="shared" si="31"/>
        <v>0</v>
      </c>
      <c r="BX45" s="92">
        <f t="shared" si="31"/>
        <v>0</v>
      </c>
      <c r="BY45" s="92">
        <f t="shared" si="31"/>
        <v>0</v>
      </c>
      <c r="BZ45" s="92">
        <f t="shared" si="31"/>
        <v>0</v>
      </c>
      <c r="CA45" s="92">
        <f t="shared" si="31"/>
        <v>0</v>
      </c>
      <c r="CB45" s="56"/>
      <c r="CC45" s="92">
        <f>SUM(D45:AO45)-'A1'!L45-'A2'!Y45-'A3'!P46-'A3'!X46-'A3'!Z46*2</f>
        <v>0</v>
      </c>
    </row>
    <row r="46" spans="2:81" s="102" customFormat="1" ht="17.100000000000001" customHeight="1">
      <c r="B46" s="253"/>
      <c r="C46" s="462" t="s">
        <v>196</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71"/>
      <c r="AO46" s="288"/>
      <c r="AP46" s="101"/>
      <c r="AQ46" s="100">
        <f t="shared" ref="AQ46:BJ46" si="32">+IF((D46+D47&gt;D45),111,0)</f>
        <v>0</v>
      </c>
      <c r="AR46" s="100">
        <f t="shared" si="32"/>
        <v>0</v>
      </c>
      <c r="AS46" s="100">
        <f t="shared" si="32"/>
        <v>0</v>
      </c>
      <c r="AT46" s="100">
        <f t="shared" si="32"/>
        <v>0</v>
      </c>
      <c r="AU46" s="100">
        <f t="shared" si="32"/>
        <v>0</v>
      </c>
      <c r="AV46" s="100">
        <f t="shared" si="32"/>
        <v>0</v>
      </c>
      <c r="AW46" s="100">
        <f t="shared" si="32"/>
        <v>0</v>
      </c>
      <c r="AX46" s="100">
        <f t="shared" si="32"/>
        <v>0</v>
      </c>
      <c r="AY46" s="100">
        <f t="shared" si="32"/>
        <v>0</v>
      </c>
      <c r="AZ46" s="100">
        <f t="shared" si="32"/>
        <v>0</v>
      </c>
      <c r="BA46" s="100">
        <f t="shared" si="32"/>
        <v>0</v>
      </c>
      <c r="BB46" s="100">
        <f t="shared" si="32"/>
        <v>0</v>
      </c>
      <c r="BC46" s="100">
        <f t="shared" si="32"/>
        <v>0</v>
      </c>
      <c r="BD46" s="100">
        <f t="shared" si="32"/>
        <v>0</v>
      </c>
      <c r="BE46" s="100">
        <f t="shared" si="32"/>
        <v>0</v>
      </c>
      <c r="BF46" s="100">
        <f t="shared" si="32"/>
        <v>0</v>
      </c>
      <c r="BG46" s="100">
        <f t="shared" si="32"/>
        <v>0</v>
      </c>
      <c r="BH46" s="100">
        <f t="shared" si="32"/>
        <v>0</v>
      </c>
      <c r="BI46" s="100">
        <f t="shared" si="32"/>
        <v>0</v>
      </c>
      <c r="BJ46" s="100">
        <f t="shared" si="32"/>
        <v>0</v>
      </c>
      <c r="BK46" s="100">
        <f t="shared" ref="BK46:CA46" si="33">+IF((X46+X47&gt;X45),111,0)</f>
        <v>0</v>
      </c>
      <c r="BL46" s="100">
        <f t="shared" si="33"/>
        <v>0</v>
      </c>
      <c r="BM46" s="100">
        <f t="shared" si="33"/>
        <v>0</v>
      </c>
      <c r="BN46" s="100">
        <f t="shared" si="33"/>
        <v>0</v>
      </c>
      <c r="BO46" s="100">
        <f t="shared" si="33"/>
        <v>0</v>
      </c>
      <c r="BP46" s="100">
        <f t="shared" si="33"/>
        <v>0</v>
      </c>
      <c r="BQ46" s="100">
        <f t="shared" si="33"/>
        <v>0</v>
      </c>
      <c r="BR46" s="100">
        <f t="shared" si="33"/>
        <v>0</v>
      </c>
      <c r="BS46" s="100">
        <f t="shared" si="33"/>
        <v>0</v>
      </c>
      <c r="BT46" s="100">
        <f t="shared" si="33"/>
        <v>0</v>
      </c>
      <c r="BU46" s="100">
        <f t="shared" si="33"/>
        <v>0</v>
      </c>
      <c r="BV46" s="100">
        <f t="shared" si="33"/>
        <v>0</v>
      </c>
      <c r="BW46" s="100">
        <f t="shared" si="33"/>
        <v>0</v>
      </c>
      <c r="BX46" s="100">
        <f t="shared" si="33"/>
        <v>0</v>
      </c>
      <c r="BY46" s="100">
        <f t="shared" si="33"/>
        <v>0</v>
      </c>
      <c r="BZ46" s="100">
        <f t="shared" si="33"/>
        <v>0</v>
      </c>
      <c r="CA46" s="100">
        <f t="shared" si="33"/>
        <v>0</v>
      </c>
      <c r="CB46" s="101"/>
      <c r="CC46" s="100">
        <f>SUM(D46:AO46)-'A1'!L46-'A2'!Y46-'A3'!P47-'A3'!X47-'A3'!Z47*2</f>
        <v>0</v>
      </c>
    </row>
    <row r="47" spans="2:81" s="102" customFormat="1" ht="17.100000000000001" customHeight="1">
      <c r="B47" s="253"/>
      <c r="C47" s="462" t="s">
        <v>197</v>
      </c>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71"/>
      <c r="AO47" s="288"/>
      <c r="AP47" s="101"/>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100"/>
      <c r="CB47" s="101"/>
      <c r="CC47" s="100">
        <f>SUM(D47:AO47)-'A1'!L47-'A2'!Y47-'A3'!P48-'A3'!X48-'A3'!Z48*2</f>
        <v>0</v>
      </c>
    </row>
    <row r="48" spans="2:81" s="102" customFormat="1" ht="17.100000000000001" customHeight="1">
      <c r="B48" s="253"/>
      <c r="C48" s="463" t="s">
        <v>136</v>
      </c>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71"/>
      <c r="AO48" s="288"/>
      <c r="AP48" s="101"/>
      <c r="AQ48" s="100">
        <f t="shared" ref="AQ48:BJ48" si="34">+IF((D48&gt;D45),111,0)</f>
        <v>0</v>
      </c>
      <c r="AR48" s="100">
        <f t="shared" si="34"/>
        <v>0</v>
      </c>
      <c r="AS48" s="100">
        <f t="shared" si="34"/>
        <v>0</v>
      </c>
      <c r="AT48" s="100">
        <f t="shared" si="34"/>
        <v>0</v>
      </c>
      <c r="AU48" s="100">
        <f t="shared" si="34"/>
        <v>0</v>
      </c>
      <c r="AV48" s="100">
        <f t="shared" si="34"/>
        <v>0</v>
      </c>
      <c r="AW48" s="100">
        <f t="shared" si="34"/>
        <v>0</v>
      </c>
      <c r="AX48" s="100">
        <f t="shared" si="34"/>
        <v>0</v>
      </c>
      <c r="AY48" s="100">
        <f t="shared" si="34"/>
        <v>0</v>
      </c>
      <c r="AZ48" s="100">
        <f t="shared" si="34"/>
        <v>0</v>
      </c>
      <c r="BA48" s="100">
        <f t="shared" si="34"/>
        <v>0</v>
      </c>
      <c r="BB48" s="100">
        <f t="shared" si="34"/>
        <v>0</v>
      </c>
      <c r="BC48" s="100">
        <f t="shared" si="34"/>
        <v>0</v>
      </c>
      <c r="BD48" s="100">
        <f t="shared" si="34"/>
        <v>0</v>
      </c>
      <c r="BE48" s="100">
        <f t="shared" si="34"/>
        <v>0</v>
      </c>
      <c r="BF48" s="100">
        <f t="shared" si="34"/>
        <v>0</v>
      </c>
      <c r="BG48" s="100">
        <f t="shared" si="34"/>
        <v>0</v>
      </c>
      <c r="BH48" s="100">
        <f t="shared" si="34"/>
        <v>0</v>
      </c>
      <c r="BI48" s="100">
        <f t="shared" si="34"/>
        <v>0</v>
      </c>
      <c r="BJ48" s="100">
        <f t="shared" si="34"/>
        <v>0</v>
      </c>
      <c r="BK48" s="100">
        <f t="shared" ref="BK48:CA48" si="35">+IF((X48&gt;X45),111,0)</f>
        <v>0</v>
      </c>
      <c r="BL48" s="100">
        <f t="shared" si="35"/>
        <v>0</v>
      </c>
      <c r="BM48" s="100">
        <f t="shared" si="35"/>
        <v>0</v>
      </c>
      <c r="BN48" s="100">
        <f t="shared" si="35"/>
        <v>0</v>
      </c>
      <c r="BO48" s="100">
        <f t="shared" si="35"/>
        <v>0</v>
      </c>
      <c r="BP48" s="100">
        <f t="shared" si="35"/>
        <v>0</v>
      </c>
      <c r="BQ48" s="100">
        <f t="shared" si="35"/>
        <v>0</v>
      </c>
      <c r="BR48" s="100">
        <f t="shared" si="35"/>
        <v>0</v>
      </c>
      <c r="BS48" s="100">
        <f t="shared" si="35"/>
        <v>0</v>
      </c>
      <c r="BT48" s="100">
        <f t="shared" si="35"/>
        <v>0</v>
      </c>
      <c r="BU48" s="100">
        <f t="shared" si="35"/>
        <v>0</v>
      </c>
      <c r="BV48" s="100">
        <f t="shared" si="35"/>
        <v>0</v>
      </c>
      <c r="BW48" s="100">
        <f t="shared" si="35"/>
        <v>0</v>
      </c>
      <c r="BX48" s="100">
        <f t="shared" si="35"/>
        <v>0</v>
      </c>
      <c r="BY48" s="100">
        <f t="shared" si="35"/>
        <v>0</v>
      </c>
      <c r="BZ48" s="100">
        <f t="shared" si="35"/>
        <v>0</v>
      </c>
      <c r="CA48" s="100">
        <f t="shared" si="35"/>
        <v>0</v>
      </c>
      <c r="CB48" s="101"/>
      <c r="CC48" s="100">
        <f>SUM(D48:AO48)-'A1'!L48-'A2'!Y48-'A3'!P49-'A3'!X49-'A3'!Z49*2</f>
        <v>0</v>
      </c>
    </row>
    <row r="49" spans="2:81" s="102" customFormat="1" ht="17.100000000000001" customHeight="1">
      <c r="B49" s="253"/>
      <c r="C49" s="463" t="s">
        <v>164</v>
      </c>
      <c r="D49" s="416"/>
      <c r="E49" s="416"/>
      <c r="F49" s="416"/>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c r="AG49" s="416"/>
      <c r="AH49" s="416"/>
      <c r="AI49" s="416"/>
      <c r="AJ49" s="416"/>
      <c r="AK49" s="416"/>
      <c r="AL49" s="416"/>
      <c r="AM49" s="416"/>
      <c r="AN49" s="422"/>
      <c r="AO49" s="423"/>
      <c r="AP49" s="101"/>
      <c r="AQ49" s="419"/>
      <c r="AR49" s="419"/>
      <c r="AS49" s="419"/>
      <c r="AT49" s="419"/>
      <c r="AU49" s="419"/>
      <c r="AV49" s="419"/>
      <c r="AW49" s="419"/>
      <c r="AX49" s="419"/>
      <c r="AY49" s="419"/>
      <c r="AZ49" s="419"/>
      <c r="BA49" s="419"/>
      <c r="BB49" s="419"/>
      <c r="BC49" s="419"/>
      <c r="BD49" s="419"/>
      <c r="BE49" s="419"/>
      <c r="BF49" s="419"/>
      <c r="BG49" s="419"/>
      <c r="BH49" s="419"/>
      <c r="BI49" s="419"/>
      <c r="BJ49" s="419"/>
      <c r="BK49" s="419"/>
      <c r="BL49" s="419"/>
      <c r="BM49" s="419"/>
      <c r="BN49" s="419"/>
      <c r="BO49" s="419"/>
      <c r="BP49" s="419"/>
      <c r="BQ49" s="419"/>
      <c r="BR49" s="419"/>
      <c r="BS49" s="419"/>
      <c r="BT49" s="419"/>
      <c r="BU49" s="419"/>
      <c r="BV49" s="419"/>
      <c r="BW49" s="419"/>
      <c r="BX49" s="419"/>
      <c r="BY49" s="419"/>
      <c r="BZ49" s="419"/>
      <c r="CA49" s="419"/>
      <c r="CB49" s="101"/>
      <c r="CC49" s="419"/>
    </row>
    <row r="50" spans="2:81" s="53" customFormat="1" ht="24.9" customHeight="1">
      <c r="B50" s="318"/>
      <c r="C50" s="465" t="s">
        <v>60</v>
      </c>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376"/>
      <c r="AM50" s="376"/>
      <c r="AN50" s="390"/>
      <c r="AO50" s="287"/>
      <c r="AP50" s="52"/>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90"/>
      <c r="BU50" s="90"/>
      <c r="BV50" s="90"/>
      <c r="BW50" s="90"/>
      <c r="BX50" s="90"/>
      <c r="BY50" s="90"/>
      <c r="BZ50" s="90"/>
      <c r="CA50" s="90"/>
      <c r="CB50" s="52"/>
      <c r="CC50" s="95"/>
    </row>
    <row r="51" spans="2:81" s="53" customFormat="1" ht="17.100000000000001" customHeight="1">
      <c r="B51" s="319"/>
      <c r="C51" s="470" t="s">
        <v>215</v>
      </c>
      <c r="D51" s="471"/>
      <c r="E51" s="471"/>
      <c r="F51" s="471"/>
      <c r="G51" s="471"/>
      <c r="H51" s="471"/>
      <c r="I51" s="471"/>
      <c r="J51" s="471"/>
      <c r="K51" s="471"/>
      <c r="L51" s="471"/>
      <c r="M51" s="471"/>
      <c r="N51" s="471"/>
      <c r="O51" s="471"/>
      <c r="P51" s="471"/>
      <c r="Q51" s="471"/>
      <c r="R51" s="471"/>
      <c r="S51" s="471"/>
      <c r="T51" s="471"/>
      <c r="U51" s="471"/>
      <c r="V51" s="471"/>
      <c r="W51" s="471"/>
      <c r="X51" s="471"/>
      <c r="Y51" s="471"/>
      <c r="Z51" s="471"/>
      <c r="AA51" s="471"/>
      <c r="AB51" s="471"/>
      <c r="AC51" s="471"/>
      <c r="AD51" s="471"/>
      <c r="AE51" s="471"/>
      <c r="AF51" s="471"/>
      <c r="AG51" s="471"/>
      <c r="AH51" s="471"/>
      <c r="AI51" s="471"/>
      <c r="AJ51" s="471"/>
      <c r="AK51" s="471"/>
      <c r="AL51" s="471"/>
      <c r="AM51" s="471"/>
      <c r="AN51" s="476"/>
      <c r="AO51" s="473"/>
      <c r="AP51" s="52"/>
      <c r="AQ51" s="90">
        <f t="shared" ref="AQ51:CA51" si="36">+D45-SUM(D51:D56)</f>
        <v>0</v>
      </c>
      <c r="AR51" s="90">
        <f t="shared" si="36"/>
        <v>0</v>
      </c>
      <c r="AS51" s="90">
        <f t="shared" si="36"/>
        <v>0</v>
      </c>
      <c r="AT51" s="90">
        <f t="shared" si="36"/>
        <v>0</v>
      </c>
      <c r="AU51" s="90">
        <f t="shared" si="36"/>
        <v>0</v>
      </c>
      <c r="AV51" s="90">
        <f t="shared" si="36"/>
        <v>0</v>
      </c>
      <c r="AW51" s="90">
        <f t="shared" si="36"/>
        <v>0</v>
      </c>
      <c r="AX51" s="90">
        <f t="shared" si="36"/>
        <v>0</v>
      </c>
      <c r="AY51" s="90">
        <f t="shared" si="36"/>
        <v>0</v>
      </c>
      <c r="AZ51" s="90">
        <f t="shared" si="36"/>
        <v>0</v>
      </c>
      <c r="BA51" s="90">
        <f t="shared" si="36"/>
        <v>0</v>
      </c>
      <c r="BB51" s="90">
        <f t="shared" si="36"/>
        <v>0</v>
      </c>
      <c r="BC51" s="90">
        <f t="shared" si="36"/>
        <v>0</v>
      </c>
      <c r="BD51" s="90">
        <f t="shared" si="36"/>
        <v>0</v>
      </c>
      <c r="BE51" s="90">
        <f t="shared" si="36"/>
        <v>0</v>
      </c>
      <c r="BF51" s="90">
        <f t="shared" si="36"/>
        <v>0</v>
      </c>
      <c r="BG51" s="90">
        <f t="shared" si="36"/>
        <v>0</v>
      </c>
      <c r="BH51" s="90">
        <f t="shared" si="36"/>
        <v>0</v>
      </c>
      <c r="BI51" s="90">
        <f t="shared" si="36"/>
        <v>0</v>
      </c>
      <c r="BJ51" s="90">
        <f t="shared" si="36"/>
        <v>0</v>
      </c>
      <c r="BK51" s="90">
        <f t="shared" si="36"/>
        <v>0</v>
      </c>
      <c r="BL51" s="90">
        <f t="shared" si="36"/>
        <v>0</v>
      </c>
      <c r="BM51" s="90">
        <f t="shared" si="36"/>
        <v>0</v>
      </c>
      <c r="BN51" s="90">
        <f t="shared" si="36"/>
        <v>0</v>
      </c>
      <c r="BO51" s="90">
        <f t="shared" si="36"/>
        <v>0</v>
      </c>
      <c r="BP51" s="90">
        <f t="shared" si="36"/>
        <v>0</v>
      </c>
      <c r="BQ51" s="90">
        <f t="shared" si="36"/>
        <v>0</v>
      </c>
      <c r="BR51" s="90">
        <f t="shared" si="36"/>
        <v>0</v>
      </c>
      <c r="BS51" s="90">
        <f t="shared" si="36"/>
        <v>0</v>
      </c>
      <c r="BT51" s="90">
        <f t="shared" si="36"/>
        <v>0</v>
      </c>
      <c r="BU51" s="90">
        <f t="shared" si="36"/>
        <v>0</v>
      </c>
      <c r="BV51" s="90">
        <f t="shared" si="36"/>
        <v>0</v>
      </c>
      <c r="BW51" s="90">
        <f t="shared" si="36"/>
        <v>0</v>
      </c>
      <c r="BX51" s="90">
        <f t="shared" si="36"/>
        <v>0</v>
      </c>
      <c r="BY51" s="90">
        <f t="shared" si="36"/>
        <v>0</v>
      </c>
      <c r="BZ51" s="90">
        <f t="shared" si="36"/>
        <v>0</v>
      </c>
      <c r="CA51" s="90">
        <f t="shared" si="36"/>
        <v>0</v>
      </c>
      <c r="CB51" s="52"/>
      <c r="CC51" s="90">
        <f>SUM(D51:AO51)-'A1'!L51-'A2'!Y51-'A3'!P54-'A3'!X54-'A3'!Z54*2</f>
        <v>0</v>
      </c>
    </row>
    <row r="52" spans="2:81" s="53" customFormat="1" ht="17.100000000000001" customHeight="1">
      <c r="B52" s="319"/>
      <c r="C52" s="470" t="s">
        <v>216</v>
      </c>
      <c r="D52" s="471"/>
      <c r="E52" s="471"/>
      <c r="F52" s="471"/>
      <c r="G52" s="471"/>
      <c r="H52" s="471"/>
      <c r="I52" s="471"/>
      <c r="J52" s="471"/>
      <c r="K52" s="471"/>
      <c r="L52" s="471"/>
      <c r="M52" s="471"/>
      <c r="N52" s="471"/>
      <c r="O52" s="471"/>
      <c r="P52" s="471"/>
      <c r="Q52" s="471"/>
      <c r="R52" s="471"/>
      <c r="S52" s="471"/>
      <c r="T52" s="471"/>
      <c r="U52" s="471"/>
      <c r="V52" s="471"/>
      <c r="W52" s="471"/>
      <c r="X52" s="471"/>
      <c r="Y52" s="471"/>
      <c r="Z52" s="471"/>
      <c r="AA52" s="471"/>
      <c r="AB52" s="471"/>
      <c r="AC52" s="471"/>
      <c r="AD52" s="471"/>
      <c r="AE52" s="471"/>
      <c r="AF52" s="471"/>
      <c r="AG52" s="471"/>
      <c r="AH52" s="471"/>
      <c r="AI52" s="471"/>
      <c r="AJ52" s="471"/>
      <c r="AK52" s="471"/>
      <c r="AL52" s="471"/>
      <c r="AM52" s="471"/>
      <c r="AN52" s="476"/>
      <c r="AO52" s="473"/>
      <c r="AP52" s="52"/>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0"/>
      <c r="BR52" s="90"/>
      <c r="BS52" s="90"/>
      <c r="BT52" s="90"/>
      <c r="BU52" s="90"/>
      <c r="BV52" s="90"/>
      <c r="BW52" s="90"/>
      <c r="BX52" s="90"/>
      <c r="BY52" s="90"/>
      <c r="BZ52" s="90"/>
      <c r="CA52" s="90"/>
      <c r="CB52" s="52"/>
      <c r="CC52" s="90">
        <f>SUM(D52:AO52)-'A1'!L52-'A2'!Y52-'A3'!P55-'A3'!X55-'A3'!Z55*2</f>
        <v>0</v>
      </c>
    </row>
    <row r="53" spans="2:81" s="53" customFormat="1" ht="17.100000000000001" customHeight="1">
      <c r="B53" s="319"/>
      <c r="C53" s="458" t="s">
        <v>184</v>
      </c>
      <c r="D53" s="376"/>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90"/>
      <c r="AO53" s="287"/>
      <c r="AP53" s="52"/>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90"/>
      <c r="BU53" s="90"/>
      <c r="BV53" s="90"/>
      <c r="BW53" s="90"/>
      <c r="BX53" s="90"/>
      <c r="BY53" s="90"/>
      <c r="BZ53" s="90"/>
      <c r="CA53" s="90"/>
      <c r="CB53" s="52"/>
      <c r="CC53" s="89">
        <f>SUM(D53:AO53)-'A1'!L53-'A2'!Y53-'A3'!P56-'A3'!X56-'A3'!Z56*2</f>
        <v>0</v>
      </c>
    </row>
    <row r="54" spans="2:81" s="53" customFormat="1" ht="17.100000000000001" customHeight="1">
      <c r="B54" s="319"/>
      <c r="C54" s="458" t="s">
        <v>185</v>
      </c>
      <c r="D54" s="376"/>
      <c r="E54" s="376"/>
      <c r="F54" s="376"/>
      <c r="G54" s="376"/>
      <c r="H54" s="376"/>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90"/>
      <c r="AO54" s="287"/>
      <c r="AP54" s="52"/>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0"/>
      <c r="CA54" s="90"/>
      <c r="CB54" s="52"/>
      <c r="CC54" s="89">
        <f>SUM(D54:AO54)-'A1'!L54-'A2'!Y54-'A3'!P57-'A3'!X57-'A3'!Z57*2</f>
        <v>0</v>
      </c>
    </row>
    <row r="55" spans="2:81" s="53" customFormat="1" ht="17.100000000000001" customHeight="1">
      <c r="B55" s="319"/>
      <c r="C55" s="458" t="s">
        <v>186</v>
      </c>
      <c r="D55" s="376"/>
      <c r="E55" s="376"/>
      <c r="F55" s="376"/>
      <c r="G55" s="376"/>
      <c r="H55" s="376"/>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376"/>
      <c r="AI55" s="376"/>
      <c r="AJ55" s="376"/>
      <c r="AK55" s="376"/>
      <c r="AL55" s="376"/>
      <c r="AM55" s="376"/>
      <c r="AN55" s="390"/>
      <c r="AO55" s="287"/>
      <c r="AP55" s="52"/>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52"/>
      <c r="CC55" s="89">
        <f>SUM(D55:AO55)-'A1'!L55-'A2'!Y55-'A3'!P58-'A3'!X58-'A3'!Z58*2</f>
        <v>0</v>
      </c>
    </row>
    <row r="56" spans="2:81" s="53" customFormat="1" ht="17.100000000000001" customHeight="1">
      <c r="B56" s="318"/>
      <c r="C56" s="458" t="s">
        <v>183</v>
      </c>
      <c r="D56" s="376"/>
      <c r="E56" s="376"/>
      <c r="F56" s="376"/>
      <c r="G56" s="376"/>
      <c r="H56" s="376"/>
      <c r="I56" s="376"/>
      <c r="J56" s="376"/>
      <c r="K56" s="376"/>
      <c r="L56" s="376"/>
      <c r="M56" s="376"/>
      <c r="N56" s="376"/>
      <c r="O56" s="376"/>
      <c r="P56" s="376"/>
      <c r="Q56" s="376"/>
      <c r="R56" s="376"/>
      <c r="S56" s="376"/>
      <c r="T56" s="376"/>
      <c r="U56" s="376"/>
      <c r="V56" s="376"/>
      <c r="W56" s="376"/>
      <c r="X56" s="376"/>
      <c r="Y56" s="376"/>
      <c r="Z56" s="376"/>
      <c r="AA56" s="376"/>
      <c r="AB56" s="376"/>
      <c r="AC56" s="376"/>
      <c r="AD56" s="376"/>
      <c r="AE56" s="376"/>
      <c r="AF56" s="376"/>
      <c r="AG56" s="376"/>
      <c r="AH56" s="376"/>
      <c r="AI56" s="376"/>
      <c r="AJ56" s="376"/>
      <c r="AK56" s="376"/>
      <c r="AL56" s="376"/>
      <c r="AM56" s="376"/>
      <c r="AN56" s="390"/>
      <c r="AO56" s="287"/>
      <c r="AP56" s="52"/>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c r="BT56" s="90"/>
      <c r="BU56" s="90"/>
      <c r="BV56" s="90"/>
      <c r="BW56" s="90"/>
      <c r="BX56" s="90"/>
      <c r="BY56" s="90"/>
      <c r="BZ56" s="90"/>
      <c r="CA56" s="90"/>
      <c r="CB56" s="52"/>
      <c r="CC56" s="89">
        <f>SUM(D56:AO56)-'A1'!L56-'A2'!Y56-'A3'!P59-'A3'!X59-'A3'!Z59*2</f>
        <v>0</v>
      </c>
    </row>
    <row r="57" spans="2:81" s="57" customFormat="1" ht="30" customHeight="1">
      <c r="B57" s="323"/>
      <c r="C57" s="464" t="s">
        <v>165</v>
      </c>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7"/>
      <c r="AO57" s="286"/>
      <c r="AP57" s="56"/>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56"/>
      <c r="CC57" s="96"/>
    </row>
    <row r="58" spans="2:81" s="53" customFormat="1" ht="17.100000000000001" customHeight="1">
      <c r="B58" s="318"/>
      <c r="C58" s="182" t="s">
        <v>10</v>
      </c>
      <c r="D58" s="376"/>
      <c r="E58" s="376"/>
      <c r="F58" s="376"/>
      <c r="G58" s="376"/>
      <c r="H58" s="376"/>
      <c r="I58" s="376"/>
      <c r="J58" s="376"/>
      <c r="K58" s="376"/>
      <c r="L58" s="376"/>
      <c r="M58" s="376"/>
      <c r="N58" s="376"/>
      <c r="O58" s="376"/>
      <c r="P58" s="376"/>
      <c r="Q58" s="376"/>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90"/>
      <c r="AO58" s="287"/>
      <c r="AQ58" s="90">
        <f t="shared" ref="AQ58:BJ58" si="37">+D58-SUM(D59:D60)</f>
        <v>0</v>
      </c>
      <c r="AR58" s="90">
        <f t="shared" si="37"/>
        <v>0</v>
      </c>
      <c r="AS58" s="90">
        <f t="shared" si="37"/>
        <v>0</v>
      </c>
      <c r="AT58" s="90">
        <f t="shared" si="37"/>
        <v>0</v>
      </c>
      <c r="AU58" s="90">
        <f t="shared" si="37"/>
        <v>0</v>
      </c>
      <c r="AV58" s="90">
        <f t="shared" si="37"/>
        <v>0</v>
      </c>
      <c r="AW58" s="90">
        <f t="shared" si="37"/>
        <v>0</v>
      </c>
      <c r="AX58" s="90">
        <f t="shared" si="37"/>
        <v>0</v>
      </c>
      <c r="AY58" s="90">
        <f t="shared" si="37"/>
        <v>0</v>
      </c>
      <c r="AZ58" s="90">
        <f t="shared" si="37"/>
        <v>0</v>
      </c>
      <c r="BA58" s="90">
        <f t="shared" si="37"/>
        <v>0</v>
      </c>
      <c r="BB58" s="90">
        <f t="shared" si="37"/>
        <v>0</v>
      </c>
      <c r="BC58" s="90">
        <f t="shared" si="37"/>
        <v>0</v>
      </c>
      <c r="BD58" s="90">
        <f t="shared" si="37"/>
        <v>0</v>
      </c>
      <c r="BE58" s="90">
        <f t="shared" si="37"/>
        <v>0</v>
      </c>
      <c r="BF58" s="90">
        <f t="shared" si="37"/>
        <v>0</v>
      </c>
      <c r="BG58" s="90">
        <f t="shared" si="37"/>
        <v>0</v>
      </c>
      <c r="BH58" s="90">
        <f t="shared" si="37"/>
        <v>0</v>
      </c>
      <c r="BI58" s="90">
        <f t="shared" si="37"/>
        <v>0</v>
      </c>
      <c r="BJ58" s="90">
        <f t="shared" si="37"/>
        <v>0</v>
      </c>
      <c r="BK58" s="90">
        <f t="shared" ref="BK58:CA58" si="38">+X58-SUM(X59:X60)</f>
        <v>0</v>
      </c>
      <c r="BL58" s="90">
        <f t="shared" si="38"/>
        <v>0</v>
      </c>
      <c r="BM58" s="90">
        <f t="shared" si="38"/>
        <v>0</v>
      </c>
      <c r="BN58" s="90">
        <f t="shared" si="38"/>
        <v>0</v>
      </c>
      <c r="BO58" s="90">
        <f t="shared" si="38"/>
        <v>0</v>
      </c>
      <c r="BP58" s="90">
        <f t="shared" si="38"/>
        <v>0</v>
      </c>
      <c r="BQ58" s="90">
        <f t="shared" si="38"/>
        <v>0</v>
      </c>
      <c r="BR58" s="90">
        <f t="shared" si="38"/>
        <v>0</v>
      </c>
      <c r="BS58" s="90">
        <f t="shared" si="38"/>
        <v>0</v>
      </c>
      <c r="BT58" s="90">
        <f t="shared" si="38"/>
        <v>0</v>
      </c>
      <c r="BU58" s="90">
        <f t="shared" si="38"/>
        <v>0</v>
      </c>
      <c r="BV58" s="90">
        <f t="shared" si="38"/>
        <v>0</v>
      </c>
      <c r="BW58" s="90">
        <f t="shared" si="38"/>
        <v>0</v>
      </c>
      <c r="BX58" s="90">
        <f t="shared" si="38"/>
        <v>0</v>
      </c>
      <c r="BY58" s="90">
        <f t="shared" si="38"/>
        <v>0</v>
      </c>
      <c r="BZ58" s="90">
        <f t="shared" si="38"/>
        <v>0</v>
      </c>
      <c r="CA58" s="90">
        <f t="shared" si="38"/>
        <v>0</v>
      </c>
      <c r="CB58" s="52"/>
      <c r="CC58" s="90">
        <f>SUM(D58:AO58)-'A1'!L58-'A2'!Y58-'A3'!P61-'A3'!X61-'A3'!Z61*2</f>
        <v>0</v>
      </c>
    </row>
    <row r="59" spans="2:81" s="53" customFormat="1" ht="17.100000000000001" customHeight="1">
      <c r="B59" s="319"/>
      <c r="C59" s="184" t="s">
        <v>52</v>
      </c>
      <c r="D59" s="376"/>
      <c r="E59" s="376"/>
      <c r="F59" s="376"/>
      <c r="G59" s="376"/>
      <c r="H59" s="376"/>
      <c r="I59" s="376"/>
      <c r="J59" s="376"/>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90"/>
      <c r="AO59" s="287"/>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52"/>
      <c r="CC59" s="90">
        <f>SUM(D59:AO59)-'A1'!L59-'A2'!Y59-'A3'!P62-'A3'!X62-'A3'!Z62*2</f>
        <v>0</v>
      </c>
    </row>
    <row r="60" spans="2:81" s="53" customFormat="1" ht="17.100000000000001" customHeight="1">
      <c r="B60" s="319"/>
      <c r="C60" s="184" t="s">
        <v>53</v>
      </c>
      <c r="D60" s="376"/>
      <c r="E60" s="376"/>
      <c r="F60" s="376"/>
      <c r="G60" s="376"/>
      <c r="H60" s="376"/>
      <c r="I60" s="376"/>
      <c r="J60" s="376"/>
      <c r="K60" s="376"/>
      <c r="L60" s="376"/>
      <c r="M60" s="376"/>
      <c r="N60" s="376"/>
      <c r="O60" s="376"/>
      <c r="P60" s="376"/>
      <c r="Q60" s="376"/>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90"/>
      <c r="AO60" s="287"/>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0"/>
      <c r="BR60" s="90"/>
      <c r="BS60" s="90"/>
      <c r="BT60" s="90"/>
      <c r="BU60" s="90"/>
      <c r="BV60" s="90"/>
      <c r="BW60" s="90"/>
      <c r="BX60" s="90"/>
      <c r="BY60" s="90"/>
      <c r="BZ60" s="90"/>
      <c r="CA60" s="90"/>
      <c r="CB60" s="52"/>
      <c r="CC60" s="90">
        <f>SUM(D60:AO60)-'A1'!L60-'A2'!Y60-'A3'!P63-'A3'!X63-'A3'!Z63*2</f>
        <v>0</v>
      </c>
    </row>
    <row r="61" spans="2:81" s="53" customFormat="1" ht="30" customHeight="1">
      <c r="B61" s="318"/>
      <c r="C61" s="182" t="s">
        <v>11</v>
      </c>
      <c r="D61" s="376"/>
      <c r="E61" s="376"/>
      <c r="F61" s="376"/>
      <c r="G61" s="376"/>
      <c r="H61" s="376"/>
      <c r="I61" s="376"/>
      <c r="J61" s="376"/>
      <c r="K61" s="376"/>
      <c r="L61" s="376"/>
      <c r="M61" s="376"/>
      <c r="N61" s="376"/>
      <c r="O61" s="376"/>
      <c r="P61" s="376"/>
      <c r="Q61" s="376"/>
      <c r="R61" s="376"/>
      <c r="S61" s="376"/>
      <c r="T61" s="376"/>
      <c r="U61" s="376"/>
      <c r="V61" s="376"/>
      <c r="W61" s="376"/>
      <c r="X61" s="376"/>
      <c r="Y61" s="376"/>
      <c r="Z61" s="376"/>
      <c r="AA61" s="376"/>
      <c r="AB61" s="376"/>
      <c r="AC61" s="376"/>
      <c r="AD61" s="376"/>
      <c r="AE61" s="376"/>
      <c r="AF61" s="376"/>
      <c r="AG61" s="376"/>
      <c r="AH61" s="376"/>
      <c r="AI61" s="376"/>
      <c r="AJ61" s="376"/>
      <c r="AK61" s="376"/>
      <c r="AL61" s="376"/>
      <c r="AM61" s="376"/>
      <c r="AN61" s="390"/>
      <c r="AO61" s="287"/>
      <c r="AQ61" s="90">
        <f t="shared" ref="AQ61:BJ61" si="39">+D61-SUM(D62:D63)</f>
        <v>0</v>
      </c>
      <c r="AR61" s="90">
        <f t="shared" si="39"/>
        <v>0</v>
      </c>
      <c r="AS61" s="90">
        <f t="shared" si="39"/>
        <v>0</v>
      </c>
      <c r="AT61" s="90">
        <f t="shared" si="39"/>
        <v>0</v>
      </c>
      <c r="AU61" s="90">
        <f t="shared" si="39"/>
        <v>0</v>
      </c>
      <c r="AV61" s="90">
        <f t="shared" si="39"/>
        <v>0</v>
      </c>
      <c r="AW61" s="90">
        <f t="shared" si="39"/>
        <v>0</v>
      </c>
      <c r="AX61" s="90">
        <f t="shared" si="39"/>
        <v>0</v>
      </c>
      <c r="AY61" s="90">
        <f t="shared" si="39"/>
        <v>0</v>
      </c>
      <c r="AZ61" s="90">
        <f t="shared" si="39"/>
        <v>0</v>
      </c>
      <c r="BA61" s="90">
        <f t="shared" si="39"/>
        <v>0</v>
      </c>
      <c r="BB61" s="90">
        <f t="shared" si="39"/>
        <v>0</v>
      </c>
      <c r="BC61" s="90">
        <f t="shared" si="39"/>
        <v>0</v>
      </c>
      <c r="BD61" s="90">
        <f t="shared" si="39"/>
        <v>0</v>
      </c>
      <c r="BE61" s="90">
        <f t="shared" si="39"/>
        <v>0</v>
      </c>
      <c r="BF61" s="90">
        <f t="shared" si="39"/>
        <v>0</v>
      </c>
      <c r="BG61" s="90">
        <f t="shared" si="39"/>
        <v>0</v>
      </c>
      <c r="BH61" s="90">
        <f t="shared" si="39"/>
        <v>0</v>
      </c>
      <c r="BI61" s="90">
        <f t="shared" si="39"/>
        <v>0</v>
      </c>
      <c r="BJ61" s="90">
        <f t="shared" si="39"/>
        <v>0</v>
      </c>
      <c r="BK61" s="90">
        <f t="shared" ref="BK61:CA61" si="40">+X61-SUM(X62:X63)</f>
        <v>0</v>
      </c>
      <c r="BL61" s="90">
        <f t="shared" si="40"/>
        <v>0</v>
      </c>
      <c r="BM61" s="90">
        <f t="shared" si="40"/>
        <v>0</v>
      </c>
      <c r="BN61" s="90">
        <f t="shared" si="40"/>
        <v>0</v>
      </c>
      <c r="BO61" s="90">
        <f t="shared" si="40"/>
        <v>0</v>
      </c>
      <c r="BP61" s="90">
        <f t="shared" si="40"/>
        <v>0</v>
      </c>
      <c r="BQ61" s="90">
        <f t="shared" si="40"/>
        <v>0</v>
      </c>
      <c r="BR61" s="90">
        <f t="shared" si="40"/>
        <v>0</v>
      </c>
      <c r="BS61" s="90">
        <f t="shared" si="40"/>
        <v>0</v>
      </c>
      <c r="BT61" s="90">
        <f t="shared" si="40"/>
        <v>0</v>
      </c>
      <c r="BU61" s="90">
        <f t="shared" si="40"/>
        <v>0</v>
      </c>
      <c r="BV61" s="90">
        <f t="shared" si="40"/>
        <v>0</v>
      </c>
      <c r="BW61" s="90">
        <f t="shared" si="40"/>
        <v>0</v>
      </c>
      <c r="BX61" s="90">
        <f t="shared" si="40"/>
        <v>0</v>
      </c>
      <c r="BY61" s="90">
        <f t="shared" si="40"/>
        <v>0</v>
      </c>
      <c r="BZ61" s="90">
        <f t="shared" si="40"/>
        <v>0</v>
      </c>
      <c r="CA61" s="90">
        <f t="shared" si="40"/>
        <v>0</v>
      </c>
      <c r="CB61" s="52"/>
      <c r="CC61" s="90">
        <f>SUM(D61:AO61)-'A1'!L61-'A2'!Y61-'A3'!P64-'A3'!X64-'A3'!Z64*2</f>
        <v>0</v>
      </c>
    </row>
    <row r="62" spans="2:81" s="53" customFormat="1" ht="17.100000000000001" customHeight="1">
      <c r="B62" s="318"/>
      <c r="C62" s="184" t="s">
        <v>52</v>
      </c>
      <c r="D62" s="376"/>
      <c r="E62" s="376"/>
      <c r="F62" s="376"/>
      <c r="G62" s="376"/>
      <c r="H62" s="376"/>
      <c r="I62" s="376"/>
      <c r="J62" s="376"/>
      <c r="K62" s="376"/>
      <c r="L62" s="376"/>
      <c r="M62" s="376"/>
      <c r="N62" s="376"/>
      <c r="O62" s="376"/>
      <c r="P62" s="376"/>
      <c r="Q62" s="376"/>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90"/>
      <c r="AO62" s="287"/>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52"/>
      <c r="CC62" s="90">
        <f>SUM(D62:AO62)-'A1'!L62-'A2'!Y62-'A3'!P65-'A3'!X65-'A3'!Z65*2</f>
        <v>0</v>
      </c>
    </row>
    <row r="63" spans="2:81" s="53" customFormat="1" ht="17.100000000000001" customHeight="1">
      <c r="B63" s="318"/>
      <c r="C63" s="184" t="s">
        <v>53</v>
      </c>
      <c r="D63" s="376"/>
      <c r="E63" s="376"/>
      <c r="F63" s="376"/>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90"/>
      <c r="AO63" s="287"/>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90"/>
      <c r="BY63" s="90"/>
      <c r="BZ63" s="90"/>
      <c r="CA63" s="90"/>
      <c r="CB63" s="52"/>
      <c r="CC63" s="90">
        <f>SUM(D63:AO63)-'A1'!L63-'A2'!Y63-'A3'!P66-'A3'!X66-'A3'!Z66*2</f>
        <v>0</v>
      </c>
    </row>
    <row r="64" spans="2:81" s="57" customFormat="1" ht="30" customHeight="1">
      <c r="B64" s="320"/>
      <c r="C64" s="321" t="s">
        <v>88</v>
      </c>
      <c r="D64" s="380"/>
      <c r="E64" s="380"/>
      <c r="F64" s="380"/>
      <c r="G64" s="380"/>
      <c r="H64" s="380"/>
      <c r="I64" s="380"/>
      <c r="J64" s="380"/>
      <c r="K64" s="380"/>
      <c r="L64" s="380"/>
      <c r="M64" s="380"/>
      <c r="N64" s="380"/>
      <c r="O64" s="380"/>
      <c r="P64" s="380"/>
      <c r="Q64" s="380"/>
      <c r="R64" s="380"/>
      <c r="S64" s="380"/>
      <c r="T64" s="380"/>
      <c r="U64" s="380"/>
      <c r="V64" s="380"/>
      <c r="W64" s="380"/>
      <c r="X64" s="380"/>
      <c r="Y64" s="380"/>
      <c r="Z64" s="380"/>
      <c r="AA64" s="380"/>
      <c r="AB64" s="380"/>
      <c r="AC64" s="380"/>
      <c r="AD64" s="380"/>
      <c r="AE64" s="380"/>
      <c r="AF64" s="380"/>
      <c r="AG64" s="380"/>
      <c r="AH64" s="380"/>
      <c r="AI64" s="380"/>
      <c r="AJ64" s="380"/>
      <c r="AK64" s="380"/>
      <c r="AL64" s="380"/>
      <c r="AM64" s="380"/>
      <c r="AN64" s="386"/>
      <c r="AO64" s="286"/>
      <c r="AQ64" s="92">
        <f t="shared" ref="AQ64:BJ64" si="41">+D61-SUM(D64:D69)</f>
        <v>0</v>
      </c>
      <c r="AR64" s="92">
        <f t="shared" si="41"/>
        <v>0</v>
      </c>
      <c r="AS64" s="92">
        <f t="shared" si="41"/>
        <v>0</v>
      </c>
      <c r="AT64" s="92">
        <f t="shared" si="41"/>
        <v>0</v>
      </c>
      <c r="AU64" s="92">
        <f t="shared" si="41"/>
        <v>0</v>
      </c>
      <c r="AV64" s="92">
        <f t="shared" si="41"/>
        <v>0</v>
      </c>
      <c r="AW64" s="92">
        <f t="shared" si="41"/>
        <v>0</v>
      </c>
      <c r="AX64" s="92">
        <f t="shared" si="41"/>
        <v>0</v>
      </c>
      <c r="AY64" s="92">
        <f t="shared" si="41"/>
        <v>0</v>
      </c>
      <c r="AZ64" s="92">
        <f t="shared" si="41"/>
        <v>0</v>
      </c>
      <c r="BA64" s="92">
        <f t="shared" si="41"/>
        <v>0</v>
      </c>
      <c r="BB64" s="92">
        <f t="shared" si="41"/>
        <v>0</v>
      </c>
      <c r="BC64" s="92">
        <f t="shared" si="41"/>
        <v>0</v>
      </c>
      <c r="BD64" s="92">
        <f t="shared" si="41"/>
        <v>0</v>
      </c>
      <c r="BE64" s="92">
        <f t="shared" si="41"/>
        <v>0</v>
      </c>
      <c r="BF64" s="92">
        <f t="shared" si="41"/>
        <v>0</v>
      </c>
      <c r="BG64" s="92">
        <f t="shared" si="41"/>
        <v>0</v>
      </c>
      <c r="BH64" s="92">
        <f t="shared" si="41"/>
        <v>0</v>
      </c>
      <c r="BI64" s="92">
        <f t="shared" si="41"/>
        <v>0</v>
      </c>
      <c r="BJ64" s="92">
        <f t="shared" si="41"/>
        <v>0</v>
      </c>
      <c r="BK64" s="92">
        <f t="shared" ref="BK64:CA64" si="42">+X61-SUM(X64:X69)</f>
        <v>0</v>
      </c>
      <c r="BL64" s="92">
        <f t="shared" si="42"/>
        <v>0</v>
      </c>
      <c r="BM64" s="92">
        <f t="shared" si="42"/>
        <v>0</v>
      </c>
      <c r="BN64" s="92">
        <f t="shared" si="42"/>
        <v>0</v>
      </c>
      <c r="BO64" s="92">
        <f t="shared" si="42"/>
        <v>0</v>
      </c>
      <c r="BP64" s="92">
        <f t="shared" si="42"/>
        <v>0</v>
      </c>
      <c r="BQ64" s="92">
        <f t="shared" si="42"/>
        <v>0</v>
      </c>
      <c r="BR64" s="92">
        <f t="shared" si="42"/>
        <v>0</v>
      </c>
      <c r="BS64" s="92">
        <f t="shared" si="42"/>
        <v>0</v>
      </c>
      <c r="BT64" s="92">
        <f t="shared" si="42"/>
        <v>0</v>
      </c>
      <c r="BU64" s="92">
        <f t="shared" si="42"/>
        <v>0</v>
      </c>
      <c r="BV64" s="92">
        <f t="shared" si="42"/>
        <v>0</v>
      </c>
      <c r="BW64" s="92">
        <f t="shared" si="42"/>
        <v>0</v>
      </c>
      <c r="BX64" s="92">
        <f t="shared" si="42"/>
        <v>0</v>
      </c>
      <c r="BY64" s="92">
        <f t="shared" si="42"/>
        <v>0</v>
      </c>
      <c r="BZ64" s="92">
        <f t="shared" si="42"/>
        <v>0</v>
      </c>
      <c r="CA64" s="92">
        <f t="shared" si="42"/>
        <v>0</v>
      </c>
      <c r="CB64" s="56"/>
      <c r="CC64" s="92">
        <f>SUM(D64:AO64)-'A1'!L64-'A2'!Y64-'A3'!P67-'A3'!X67-'A3'!Z67*2</f>
        <v>0</v>
      </c>
    </row>
    <row r="65" spans="2:81" s="53" customFormat="1" ht="17.100000000000001" customHeight="1">
      <c r="B65" s="319"/>
      <c r="C65" s="184" t="s">
        <v>64</v>
      </c>
      <c r="D65" s="376"/>
      <c r="E65" s="376"/>
      <c r="F65" s="376"/>
      <c r="G65" s="376"/>
      <c r="H65" s="376"/>
      <c r="I65" s="376"/>
      <c r="J65" s="376"/>
      <c r="K65" s="376"/>
      <c r="L65" s="376"/>
      <c r="M65" s="376"/>
      <c r="N65" s="376"/>
      <c r="O65" s="376"/>
      <c r="P65" s="376"/>
      <c r="Q65" s="376"/>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90"/>
      <c r="AO65" s="287"/>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0"/>
      <c r="BU65" s="90"/>
      <c r="BV65" s="90"/>
      <c r="BW65" s="90"/>
      <c r="BX65" s="90"/>
      <c r="BY65" s="90"/>
      <c r="BZ65" s="90"/>
      <c r="CA65" s="90"/>
      <c r="CB65" s="52"/>
      <c r="CC65" s="90">
        <f>SUM(D65:AO65)-'A1'!L65-'A2'!Y65-'A3'!P68-'A3'!X68-'A3'!Z68*2</f>
        <v>0</v>
      </c>
    </row>
    <row r="66" spans="2:81" s="53" customFormat="1" ht="17.100000000000001" customHeight="1">
      <c r="B66" s="319"/>
      <c r="C66" s="184" t="s">
        <v>157</v>
      </c>
      <c r="D66" s="376"/>
      <c r="E66" s="376"/>
      <c r="F66" s="376"/>
      <c r="G66" s="376"/>
      <c r="H66" s="376"/>
      <c r="I66" s="376"/>
      <c r="J66" s="376"/>
      <c r="K66" s="376"/>
      <c r="L66" s="376"/>
      <c r="M66" s="376"/>
      <c r="N66" s="376"/>
      <c r="O66" s="376"/>
      <c r="P66" s="376"/>
      <c r="Q66" s="376"/>
      <c r="R66" s="376"/>
      <c r="S66" s="376"/>
      <c r="T66" s="376"/>
      <c r="U66" s="376"/>
      <c r="V66" s="376"/>
      <c r="W66" s="376"/>
      <c r="X66" s="376"/>
      <c r="Y66" s="376"/>
      <c r="Z66" s="376"/>
      <c r="AA66" s="376"/>
      <c r="AB66" s="376"/>
      <c r="AC66" s="376"/>
      <c r="AD66" s="376"/>
      <c r="AE66" s="376"/>
      <c r="AF66" s="376"/>
      <c r="AG66" s="376"/>
      <c r="AH66" s="376"/>
      <c r="AI66" s="376"/>
      <c r="AJ66" s="376"/>
      <c r="AK66" s="376"/>
      <c r="AL66" s="376"/>
      <c r="AM66" s="376"/>
      <c r="AN66" s="390"/>
      <c r="AO66" s="287"/>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52"/>
      <c r="CC66" s="90">
        <f>SUM(D66:AO66)-'A1'!L66-'A2'!Y66-'A3'!P69-'A3'!X69-'A3'!Z69*2</f>
        <v>0</v>
      </c>
    </row>
    <row r="67" spans="2:81" s="53" customFormat="1" ht="17.100000000000001" customHeight="1">
      <c r="B67" s="319"/>
      <c r="C67" s="184" t="s">
        <v>89</v>
      </c>
      <c r="D67" s="376"/>
      <c r="E67" s="376"/>
      <c r="F67" s="376"/>
      <c r="G67" s="376"/>
      <c r="H67" s="376"/>
      <c r="I67" s="376"/>
      <c r="J67" s="376"/>
      <c r="K67" s="376"/>
      <c r="L67" s="376"/>
      <c r="M67" s="376"/>
      <c r="N67" s="376"/>
      <c r="O67" s="376"/>
      <c r="P67" s="376"/>
      <c r="Q67" s="376"/>
      <c r="R67" s="376"/>
      <c r="S67" s="376"/>
      <c r="T67" s="376"/>
      <c r="U67" s="376"/>
      <c r="V67" s="376"/>
      <c r="W67" s="376"/>
      <c r="X67" s="376"/>
      <c r="Y67" s="376"/>
      <c r="Z67" s="376"/>
      <c r="AA67" s="376"/>
      <c r="AB67" s="376"/>
      <c r="AC67" s="376"/>
      <c r="AD67" s="376"/>
      <c r="AE67" s="376"/>
      <c r="AF67" s="376"/>
      <c r="AG67" s="376"/>
      <c r="AH67" s="376"/>
      <c r="AI67" s="376"/>
      <c r="AJ67" s="376"/>
      <c r="AK67" s="376"/>
      <c r="AL67" s="376"/>
      <c r="AM67" s="376"/>
      <c r="AN67" s="390"/>
      <c r="AO67" s="287"/>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0"/>
      <c r="BY67" s="90"/>
      <c r="BZ67" s="90"/>
      <c r="CA67" s="90"/>
      <c r="CB67" s="52"/>
      <c r="CC67" s="90">
        <f>SUM(D67:AO67)-'A1'!L67-'A2'!Y67-'A3'!P70-'A3'!X70-'A3'!Z70*2</f>
        <v>0</v>
      </c>
    </row>
    <row r="68" spans="2:81" s="53" customFormat="1" ht="17.100000000000001" customHeight="1">
      <c r="B68" s="319"/>
      <c r="C68" s="424" t="s">
        <v>45</v>
      </c>
      <c r="D68" s="376"/>
      <c r="E68" s="376"/>
      <c r="F68" s="376"/>
      <c r="G68" s="376"/>
      <c r="H68" s="376"/>
      <c r="I68" s="376"/>
      <c r="J68" s="376"/>
      <c r="K68" s="376"/>
      <c r="L68" s="376"/>
      <c r="M68" s="376"/>
      <c r="N68" s="376"/>
      <c r="O68" s="376"/>
      <c r="P68" s="376"/>
      <c r="Q68" s="376"/>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90"/>
      <c r="AO68" s="287"/>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0"/>
      <c r="BU68" s="90"/>
      <c r="BV68" s="90"/>
      <c r="BW68" s="90"/>
      <c r="BX68" s="90"/>
      <c r="BY68" s="90"/>
      <c r="BZ68" s="90"/>
      <c r="CA68" s="90"/>
      <c r="CB68" s="52"/>
      <c r="CC68" s="90">
        <f>SUM(D68:AO68)-'A1'!L68-'A2'!Y68-'A3'!P71-'A3'!X71-'A3'!Z71*2</f>
        <v>0</v>
      </c>
    </row>
    <row r="69" spans="2:81" s="53" customFormat="1" ht="16.5" customHeight="1">
      <c r="B69" s="319"/>
      <c r="C69" s="424" t="s">
        <v>124</v>
      </c>
      <c r="D69" s="376"/>
      <c r="E69" s="376"/>
      <c r="F69" s="376"/>
      <c r="G69" s="376"/>
      <c r="H69" s="376"/>
      <c r="I69" s="376"/>
      <c r="J69" s="376"/>
      <c r="K69" s="376"/>
      <c r="L69" s="376"/>
      <c r="M69" s="376"/>
      <c r="N69" s="376"/>
      <c r="O69" s="376"/>
      <c r="P69" s="376"/>
      <c r="Q69" s="376"/>
      <c r="R69" s="376"/>
      <c r="S69" s="376"/>
      <c r="T69" s="376"/>
      <c r="U69" s="376"/>
      <c r="V69" s="376"/>
      <c r="W69" s="376"/>
      <c r="X69" s="376"/>
      <c r="Y69" s="376"/>
      <c r="Z69" s="376"/>
      <c r="AA69" s="376"/>
      <c r="AB69" s="376"/>
      <c r="AC69" s="376"/>
      <c r="AD69" s="376"/>
      <c r="AE69" s="376"/>
      <c r="AF69" s="376"/>
      <c r="AG69" s="376"/>
      <c r="AH69" s="376"/>
      <c r="AI69" s="376"/>
      <c r="AJ69" s="376"/>
      <c r="AK69" s="376"/>
      <c r="AL69" s="376"/>
      <c r="AM69" s="376"/>
      <c r="AN69" s="390"/>
      <c r="AO69" s="287"/>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52"/>
      <c r="CC69" s="90">
        <f>SUM(D69:AO69)-'A1'!L69-'A2'!Y69-'A3'!P72-'A3'!X72-'A3'!Z72*2</f>
        <v>0</v>
      </c>
    </row>
    <row r="70" spans="2:81" s="57" customFormat="1" ht="24.9" customHeight="1">
      <c r="B70" s="320"/>
      <c r="C70" s="183" t="s">
        <v>12</v>
      </c>
      <c r="D70" s="380"/>
      <c r="E70" s="380"/>
      <c r="F70" s="380"/>
      <c r="G70" s="380"/>
      <c r="H70" s="380"/>
      <c r="I70" s="380"/>
      <c r="J70" s="380"/>
      <c r="K70" s="380"/>
      <c r="L70" s="380"/>
      <c r="M70" s="380"/>
      <c r="N70" s="380"/>
      <c r="O70" s="380"/>
      <c r="P70" s="380"/>
      <c r="Q70" s="380"/>
      <c r="R70" s="380"/>
      <c r="S70" s="380"/>
      <c r="T70" s="380"/>
      <c r="U70" s="380"/>
      <c r="V70" s="380"/>
      <c r="W70" s="380"/>
      <c r="X70" s="380"/>
      <c r="Y70" s="380"/>
      <c r="Z70" s="380"/>
      <c r="AA70" s="380"/>
      <c r="AB70" s="380"/>
      <c r="AC70" s="380"/>
      <c r="AD70" s="380"/>
      <c r="AE70" s="380"/>
      <c r="AF70" s="380"/>
      <c r="AG70" s="380"/>
      <c r="AH70" s="380"/>
      <c r="AI70" s="380"/>
      <c r="AJ70" s="380"/>
      <c r="AK70" s="380"/>
      <c r="AL70" s="380"/>
      <c r="AM70" s="380"/>
      <c r="AN70" s="386"/>
      <c r="AO70" s="286"/>
      <c r="AQ70" s="92">
        <f t="shared" ref="AQ70:BJ70" si="43">+D70-SUM(D71:D72)</f>
        <v>0</v>
      </c>
      <c r="AR70" s="92">
        <f t="shared" si="43"/>
        <v>0</v>
      </c>
      <c r="AS70" s="92">
        <f t="shared" si="43"/>
        <v>0</v>
      </c>
      <c r="AT70" s="92">
        <f t="shared" si="43"/>
        <v>0</v>
      </c>
      <c r="AU70" s="92">
        <f t="shared" si="43"/>
        <v>0</v>
      </c>
      <c r="AV70" s="92">
        <f t="shared" si="43"/>
        <v>0</v>
      </c>
      <c r="AW70" s="92">
        <f t="shared" si="43"/>
        <v>0</v>
      </c>
      <c r="AX70" s="92">
        <f t="shared" si="43"/>
        <v>0</v>
      </c>
      <c r="AY70" s="92">
        <f t="shared" si="43"/>
        <v>0</v>
      </c>
      <c r="AZ70" s="92">
        <f t="shared" si="43"/>
        <v>0</v>
      </c>
      <c r="BA70" s="92">
        <f t="shared" si="43"/>
        <v>0</v>
      </c>
      <c r="BB70" s="92">
        <f t="shared" si="43"/>
        <v>0</v>
      </c>
      <c r="BC70" s="92">
        <f t="shared" si="43"/>
        <v>0</v>
      </c>
      <c r="BD70" s="92">
        <f t="shared" si="43"/>
        <v>0</v>
      </c>
      <c r="BE70" s="92">
        <f t="shared" si="43"/>
        <v>0</v>
      </c>
      <c r="BF70" s="92">
        <f t="shared" si="43"/>
        <v>0</v>
      </c>
      <c r="BG70" s="92">
        <f t="shared" si="43"/>
        <v>0</v>
      </c>
      <c r="BH70" s="92">
        <f t="shared" si="43"/>
        <v>0</v>
      </c>
      <c r="BI70" s="92">
        <f t="shared" si="43"/>
        <v>0</v>
      </c>
      <c r="BJ70" s="92">
        <f t="shared" si="43"/>
        <v>0</v>
      </c>
      <c r="BK70" s="92">
        <f t="shared" ref="BK70:CA70" si="44">+X70-SUM(X71:X72)</f>
        <v>0</v>
      </c>
      <c r="BL70" s="92">
        <f t="shared" si="44"/>
        <v>0</v>
      </c>
      <c r="BM70" s="92">
        <f t="shared" si="44"/>
        <v>0</v>
      </c>
      <c r="BN70" s="92">
        <f t="shared" si="44"/>
        <v>0</v>
      </c>
      <c r="BO70" s="92">
        <f t="shared" si="44"/>
        <v>0</v>
      </c>
      <c r="BP70" s="92">
        <f t="shared" si="44"/>
        <v>0</v>
      </c>
      <c r="BQ70" s="92">
        <f t="shared" si="44"/>
        <v>0</v>
      </c>
      <c r="BR70" s="92">
        <f t="shared" si="44"/>
        <v>0</v>
      </c>
      <c r="BS70" s="92">
        <f t="shared" si="44"/>
        <v>0</v>
      </c>
      <c r="BT70" s="92">
        <f t="shared" si="44"/>
        <v>0</v>
      </c>
      <c r="BU70" s="92">
        <f t="shared" si="44"/>
        <v>0</v>
      </c>
      <c r="BV70" s="92">
        <f t="shared" si="44"/>
        <v>0</v>
      </c>
      <c r="BW70" s="92">
        <f t="shared" si="44"/>
        <v>0</v>
      </c>
      <c r="BX70" s="92">
        <f t="shared" si="44"/>
        <v>0</v>
      </c>
      <c r="BY70" s="92">
        <f t="shared" si="44"/>
        <v>0</v>
      </c>
      <c r="BZ70" s="92">
        <f t="shared" si="44"/>
        <v>0</v>
      </c>
      <c r="CA70" s="92">
        <f t="shared" si="44"/>
        <v>0</v>
      </c>
      <c r="CB70" s="56"/>
      <c r="CC70" s="92">
        <f>SUM(D70:AO70)-'A1'!L70-'A2'!Y70-'A3'!P73-'A3'!X73-'A3'!Z73*2</f>
        <v>0</v>
      </c>
    </row>
    <row r="71" spans="2:81" s="102" customFormat="1" ht="17.100000000000001" customHeight="1">
      <c r="B71" s="253"/>
      <c r="C71" s="184" t="s">
        <v>52</v>
      </c>
      <c r="D71" s="379"/>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379"/>
      <c r="AC71" s="379"/>
      <c r="AD71" s="379"/>
      <c r="AE71" s="379"/>
      <c r="AF71" s="379"/>
      <c r="AG71" s="379"/>
      <c r="AH71" s="379"/>
      <c r="AI71" s="379"/>
      <c r="AJ71" s="379"/>
      <c r="AK71" s="379"/>
      <c r="AL71" s="379"/>
      <c r="AM71" s="379"/>
      <c r="AN71" s="377"/>
      <c r="AO71" s="288"/>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1"/>
      <c r="CC71" s="90">
        <f>SUM(D71:AO71)-'A1'!L71-'A2'!Y71-'A3'!P74-'A3'!X74-'A3'!Z74*2</f>
        <v>0</v>
      </c>
    </row>
    <row r="72" spans="2:81" s="53" customFormat="1" ht="17.100000000000001" customHeight="1">
      <c r="B72" s="319"/>
      <c r="C72" s="458" t="s">
        <v>53</v>
      </c>
      <c r="D72" s="376"/>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76"/>
      <c r="AJ72" s="376"/>
      <c r="AK72" s="376"/>
      <c r="AL72" s="376"/>
      <c r="AM72" s="376"/>
      <c r="AN72" s="390"/>
      <c r="AO72" s="287"/>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90"/>
      <c r="BY72" s="90"/>
      <c r="BZ72" s="90"/>
      <c r="CA72" s="90"/>
      <c r="CB72" s="52"/>
      <c r="CC72" s="90">
        <f>SUM(D72:AO72)-'A1'!L72-'A2'!Y72-'A3'!P75-'A3'!X75-'A3'!Z75*2</f>
        <v>0</v>
      </c>
    </row>
    <row r="73" spans="2:81" s="57" customFormat="1" ht="30" customHeight="1">
      <c r="B73" s="322"/>
      <c r="C73" s="461" t="s">
        <v>48</v>
      </c>
      <c r="D73" s="381">
        <f t="shared" ref="D73:L73" si="45">+SUM(D70,D61,D58)</f>
        <v>0</v>
      </c>
      <c r="E73" s="381">
        <f t="shared" ref="E73" si="46">+SUM(E70,E61,E58)</f>
        <v>0</v>
      </c>
      <c r="F73" s="381">
        <f t="shared" si="45"/>
        <v>0</v>
      </c>
      <c r="G73" s="381">
        <f t="shared" si="45"/>
        <v>0</v>
      </c>
      <c r="H73" s="381">
        <f t="shared" si="45"/>
        <v>0</v>
      </c>
      <c r="I73" s="381">
        <f t="shared" si="45"/>
        <v>0</v>
      </c>
      <c r="J73" s="381">
        <f t="shared" si="45"/>
        <v>0</v>
      </c>
      <c r="K73" s="381">
        <f t="shared" si="45"/>
        <v>0</v>
      </c>
      <c r="L73" s="381">
        <f t="shared" si="45"/>
        <v>0</v>
      </c>
      <c r="M73" s="381">
        <f t="shared" ref="M73:AN73" si="47">+SUM(M70,M61,M58)</f>
        <v>0</v>
      </c>
      <c r="N73" s="381">
        <f t="shared" si="47"/>
        <v>0</v>
      </c>
      <c r="O73" s="381">
        <f t="shared" si="47"/>
        <v>0</v>
      </c>
      <c r="P73" s="381">
        <f t="shared" si="47"/>
        <v>0</v>
      </c>
      <c r="Q73" s="381">
        <f t="shared" si="47"/>
        <v>0</v>
      </c>
      <c r="R73" s="381">
        <f t="shared" si="47"/>
        <v>0</v>
      </c>
      <c r="S73" s="381">
        <f t="shared" si="47"/>
        <v>0</v>
      </c>
      <c r="T73" s="381">
        <f t="shared" si="47"/>
        <v>0</v>
      </c>
      <c r="U73" s="381">
        <f t="shared" si="47"/>
        <v>0</v>
      </c>
      <c r="V73" s="381">
        <f t="shared" si="47"/>
        <v>0</v>
      </c>
      <c r="W73" s="381">
        <f t="shared" si="47"/>
        <v>0</v>
      </c>
      <c r="X73" s="381">
        <f t="shared" si="47"/>
        <v>0</v>
      </c>
      <c r="Y73" s="381">
        <f t="shared" si="47"/>
        <v>0</v>
      </c>
      <c r="Z73" s="381">
        <f t="shared" si="47"/>
        <v>0</v>
      </c>
      <c r="AA73" s="381">
        <f t="shared" si="47"/>
        <v>0</v>
      </c>
      <c r="AB73" s="381">
        <f t="shared" si="47"/>
        <v>0</v>
      </c>
      <c r="AC73" s="381">
        <f t="shared" si="47"/>
        <v>0</v>
      </c>
      <c r="AD73" s="381">
        <f t="shared" si="47"/>
        <v>0</v>
      </c>
      <c r="AE73" s="381">
        <f t="shared" si="47"/>
        <v>0</v>
      </c>
      <c r="AF73" s="381">
        <f t="shared" si="47"/>
        <v>0</v>
      </c>
      <c r="AG73" s="381">
        <f t="shared" si="47"/>
        <v>0</v>
      </c>
      <c r="AH73" s="381">
        <f t="shared" si="47"/>
        <v>0</v>
      </c>
      <c r="AI73" s="381">
        <f t="shared" si="47"/>
        <v>0</v>
      </c>
      <c r="AJ73" s="381">
        <f t="shared" si="47"/>
        <v>0</v>
      </c>
      <c r="AK73" s="381">
        <f t="shared" si="47"/>
        <v>0</v>
      </c>
      <c r="AL73" s="381">
        <f t="shared" si="47"/>
        <v>0</v>
      </c>
      <c r="AM73" s="381">
        <f t="shared" si="47"/>
        <v>0</v>
      </c>
      <c r="AN73" s="378">
        <f t="shared" si="47"/>
        <v>0</v>
      </c>
      <c r="AO73" s="269"/>
      <c r="AP73" s="56"/>
      <c r="AQ73" s="92">
        <f t="shared" ref="AQ73:BJ73" si="48">+D73-D58-D61-D70</f>
        <v>0</v>
      </c>
      <c r="AR73" s="92">
        <f t="shared" si="48"/>
        <v>0</v>
      </c>
      <c r="AS73" s="92">
        <f t="shared" si="48"/>
        <v>0</v>
      </c>
      <c r="AT73" s="92">
        <f t="shared" si="48"/>
        <v>0</v>
      </c>
      <c r="AU73" s="92">
        <f t="shared" si="48"/>
        <v>0</v>
      </c>
      <c r="AV73" s="92">
        <f t="shared" si="48"/>
        <v>0</v>
      </c>
      <c r="AW73" s="92">
        <f t="shared" si="48"/>
        <v>0</v>
      </c>
      <c r="AX73" s="92">
        <f t="shared" si="48"/>
        <v>0</v>
      </c>
      <c r="AY73" s="92">
        <f t="shared" si="48"/>
        <v>0</v>
      </c>
      <c r="AZ73" s="92">
        <f t="shared" si="48"/>
        <v>0</v>
      </c>
      <c r="BA73" s="92">
        <f t="shared" si="48"/>
        <v>0</v>
      </c>
      <c r="BB73" s="92">
        <f t="shared" si="48"/>
        <v>0</v>
      </c>
      <c r="BC73" s="92">
        <f t="shared" si="48"/>
        <v>0</v>
      </c>
      <c r="BD73" s="92">
        <f t="shared" si="48"/>
        <v>0</v>
      </c>
      <c r="BE73" s="92">
        <f t="shared" si="48"/>
        <v>0</v>
      </c>
      <c r="BF73" s="92">
        <f t="shared" si="48"/>
        <v>0</v>
      </c>
      <c r="BG73" s="92">
        <f t="shared" si="48"/>
        <v>0</v>
      </c>
      <c r="BH73" s="92">
        <f t="shared" si="48"/>
        <v>0</v>
      </c>
      <c r="BI73" s="92">
        <f t="shared" si="48"/>
        <v>0</v>
      </c>
      <c r="BJ73" s="92">
        <f t="shared" si="48"/>
        <v>0</v>
      </c>
      <c r="BK73" s="92">
        <f t="shared" ref="BK73:CA73" si="49">+X73-X58-X61-X70</f>
        <v>0</v>
      </c>
      <c r="BL73" s="92">
        <f t="shared" si="49"/>
        <v>0</v>
      </c>
      <c r="BM73" s="92">
        <f t="shared" si="49"/>
        <v>0</v>
      </c>
      <c r="BN73" s="92">
        <f t="shared" si="49"/>
        <v>0</v>
      </c>
      <c r="BO73" s="92">
        <f t="shared" si="49"/>
        <v>0</v>
      </c>
      <c r="BP73" s="92">
        <f t="shared" si="49"/>
        <v>0</v>
      </c>
      <c r="BQ73" s="92">
        <f t="shared" si="49"/>
        <v>0</v>
      </c>
      <c r="BR73" s="92">
        <f t="shared" si="49"/>
        <v>0</v>
      </c>
      <c r="BS73" s="92">
        <f t="shared" si="49"/>
        <v>0</v>
      </c>
      <c r="BT73" s="92">
        <f t="shared" si="49"/>
        <v>0</v>
      </c>
      <c r="BU73" s="92">
        <f t="shared" si="49"/>
        <v>0</v>
      </c>
      <c r="BV73" s="92">
        <f t="shared" si="49"/>
        <v>0</v>
      </c>
      <c r="BW73" s="92">
        <f t="shared" si="49"/>
        <v>0</v>
      </c>
      <c r="BX73" s="92">
        <f t="shared" si="49"/>
        <v>0</v>
      </c>
      <c r="BY73" s="92">
        <f t="shared" si="49"/>
        <v>0</v>
      </c>
      <c r="BZ73" s="92">
        <f t="shared" si="49"/>
        <v>0</v>
      </c>
      <c r="CA73" s="92">
        <f t="shared" si="49"/>
        <v>0</v>
      </c>
      <c r="CB73" s="56"/>
      <c r="CC73" s="92">
        <f>SUM(D73:AO73)-'A1'!L73-'A2'!Y73-'A3'!P76-'A3'!X76-'A3'!Z76*2</f>
        <v>0</v>
      </c>
    </row>
    <row r="74" spans="2:81" s="102" customFormat="1" ht="17.100000000000001" customHeight="1">
      <c r="B74" s="253"/>
      <c r="C74" s="462" t="s">
        <v>196</v>
      </c>
      <c r="D74" s="261"/>
      <c r="E74" s="261"/>
      <c r="F74" s="261"/>
      <c r="G74" s="261"/>
      <c r="H74" s="261"/>
      <c r="I74" s="261"/>
      <c r="J74" s="261"/>
      <c r="K74" s="261"/>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1"/>
      <c r="AJ74" s="261"/>
      <c r="AK74" s="261"/>
      <c r="AL74" s="261"/>
      <c r="AM74" s="261"/>
      <c r="AN74" s="271"/>
      <c r="AO74" s="288"/>
      <c r="AP74" s="101"/>
      <c r="AQ74" s="100">
        <f t="shared" ref="AQ74:BJ74" si="50">+IF((D74+D75&gt;D73),111,0)</f>
        <v>0</v>
      </c>
      <c r="AR74" s="100">
        <f t="shared" si="50"/>
        <v>0</v>
      </c>
      <c r="AS74" s="100">
        <f t="shared" si="50"/>
        <v>0</v>
      </c>
      <c r="AT74" s="100">
        <f t="shared" si="50"/>
        <v>0</v>
      </c>
      <c r="AU74" s="100">
        <f t="shared" si="50"/>
        <v>0</v>
      </c>
      <c r="AV74" s="100">
        <f t="shared" si="50"/>
        <v>0</v>
      </c>
      <c r="AW74" s="100">
        <f t="shared" si="50"/>
        <v>0</v>
      </c>
      <c r="AX74" s="100">
        <f t="shared" si="50"/>
        <v>0</v>
      </c>
      <c r="AY74" s="100">
        <f t="shared" si="50"/>
        <v>0</v>
      </c>
      <c r="AZ74" s="100">
        <f t="shared" si="50"/>
        <v>0</v>
      </c>
      <c r="BA74" s="100">
        <f t="shared" si="50"/>
        <v>0</v>
      </c>
      <c r="BB74" s="100">
        <f t="shared" si="50"/>
        <v>0</v>
      </c>
      <c r="BC74" s="100">
        <f t="shared" si="50"/>
        <v>0</v>
      </c>
      <c r="BD74" s="100">
        <f t="shared" si="50"/>
        <v>0</v>
      </c>
      <c r="BE74" s="100">
        <f t="shared" si="50"/>
        <v>0</v>
      </c>
      <c r="BF74" s="100">
        <f t="shared" si="50"/>
        <v>0</v>
      </c>
      <c r="BG74" s="100">
        <f t="shared" si="50"/>
        <v>0</v>
      </c>
      <c r="BH74" s="100">
        <f t="shared" si="50"/>
        <v>0</v>
      </c>
      <c r="BI74" s="100">
        <f t="shared" si="50"/>
        <v>0</v>
      </c>
      <c r="BJ74" s="100">
        <f t="shared" si="50"/>
        <v>0</v>
      </c>
      <c r="BK74" s="100">
        <f t="shared" ref="BK74:CA74" si="51">+IF((X74+X75&gt;X73),111,0)</f>
        <v>0</v>
      </c>
      <c r="BL74" s="100">
        <f t="shared" si="51"/>
        <v>0</v>
      </c>
      <c r="BM74" s="100">
        <f t="shared" si="51"/>
        <v>0</v>
      </c>
      <c r="BN74" s="100">
        <f t="shared" si="51"/>
        <v>0</v>
      </c>
      <c r="BO74" s="100">
        <f t="shared" si="51"/>
        <v>0</v>
      </c>
      <c r="BP74" s="100">
        <f t="shared" si="51"/>
        <v>0</v>
      </c>
      <c r="BQ74" s="100">
        <f t="shared" si="51"/>
        <v>0</v>
      </c>
      <c r="BR74" s="100">
        <f t="shared" si="51"/>
        <v>0</v>
      </c>
      <c r="BS74" s="100">
        <f t="shared" si="51"/>
        <v>0</v>
      </c>
      <c r="BT74" s="100">
        <f t="shared" si="51"/>
        <v>0</v>
      </c>
      <c r="BU74" s="100">
        <f t="shared" si="51"/>
        <v>0</v>
      </c>
      <c r="BV74" s="100">
        <f t="shared" si="51"/>
        <v>0</v>
      </c>
      <c r="BW74" s="100">
        <f t="shared" si="51"/>
        <v>0</v>
      </c>
      <c r="BX74" s="100">
        <f t="shared" si="51"/>
        <v>0</v>
      </c>
      <c r="BY74" s="100">
        <f t="shared" si="51"/>
        <v>0</v>
      </c>
      <c r="BZ74" s="100">
        <f t="shared" si="51"/>
        <v>0</v>
      </c>
      <c r="CA74" s="100">
        <f t="shared" si="51"/>
        <v>0</v>
      </c>
      <c r="CB74" s="101"/>
      <c r="CC74" s="100">
        <f>SUM(D74:AO74)-'A1'!L74-'A2'!Y74-'A3'!P77-'A3'!X77-'A3'!Z77*2</f>
        <v>0</v>
      </c>
    </row>
    <row r="75" spans="2:81" s="102" customFormat="1" ht="17.100000000000001" customHeight="1">
      <c r="B75" s="253"/>
      <c r="C75" s="462" t="s">
        <v>197</v>
      </c>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c r="AM75" s="261"/>
      <c r="AN75" s="271"/>
      <c r="AO75" s="288"/>
      <c r="AP75" s="101"/>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1"/>
      <c r="CC75" s="100">
        <f>SUM(D75:AO75)-'A1'!L75-'A2'!Y75-'A3'!P78-'A3'!X78-'A3'!Z78*2</f>
        <v>0</v>
      </c>
    </row>
    <row r="76" spans="2:81" s="102" customFormat="1" ht="17.100000000000001" customHeight="1">
      <c r="B76" s="253"/>
      <c r="C76" s="463" t="s">
        <v>136</v>
      </c>
      <c r="D76" s="261"/>
      <c r="E76" s="261"/>
      <c r="F76" s="261"/>
      <c r="G76" s="261"/>
      <c r="H76" s="261"/>
      <c r="I76" s="261"/>
      <c r="J76" s="261"/>
      <c r="K76" s="261"/>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c r="AI76" s="261"/>
      <c r="AJ76" s="261"/>
      <c r="AK76" s="261"/>
      <c r="AL76" s="261"/>
      <c r="AM76" s="261"/>
      <c r="AN76" s="271"/>
      <c r="AO76" s="288"/>
      <c r="AP76" s="101"/>
      <c r="AQ76" s="100">
        <f t="shared" ref="AQ76:BJ76" si="52">+IF((D76&gt;D73),111,0)</f>
        <v>0</v>
      </c>
      <c r="AR76" s="100">
        <f t="shared" si="52"/>
        <v>0</v>
      </c>
      <c r="AS76" s="100">
        <f t="shared" si="52"/>
        <v>0</v>
      </c>
      <c r="AT76" s="100">
        <f t="shared" si="52"/>
        <v>0</v>
      </c>
      <c r="AU76" s="100">
        <f t="shared" si="52"/>
        <v>0</v>
      </c>
      <c r="AV76" s="100">
        <f t="shared" si="52"/>
        <v>0</v>
      </c>
      <c r="AW76" s="100">
        <f t="shared" si="52"/>
        <v>0</v>
      </c>
      <c r="AX76" s="100">
        <f t="shared" si="52"/>
        <v>0</v>
      </c>
      <c r="AY76" s="100">
        <f t="shared" si="52"/>
        <v>0</v>
      </c>
      <c r="AZ76" s="100">
        <f t="shared" si="52"/>
        <v>0</v>
      </c>
      <c r="BA76" s="100">
        <f t="shared" si="52"/>
        <v>0</v>
      </c>
      <c r="BB76" s="100">
        <f t="shared" si="52"/>
        <v>0</v>
      </c>
      <c r="BC76" s="100">
        <f t="shared" si="52"/>
        <v>0</v>
      </c>
      <c r="BD76" s="100">
        <f t="shared" si="52"/>
        <v>0</v>
      </c>
      <c r="BE76" s="100">
        <f t="shared" si="52"/>
        <v>0</v>
      </c>
      <c r="BF76" s="100">
        <f t="shared" si="52"/>
        <v>0</v>
      </c>
      <c r="BG76" s="100">
        <f t="shared" si="52"/>
        <v>0</v>
      </c>
      <c r="BH76" s="100">
        <f t="shared" si="52"/>
        <v>0</v>
      </c>
      <c r="BI76" s="100">
        <f t="shared" si="52"/>
        <v>0</v>
      </c>
      <c r="BJ76" s="100">
        <f t="shared" si="52"/>
        <v>0</v>
      </c>
      <c r="BK76" s="100">
        <f t="shared" ref="BK76:CA76" si="53">+IF((X76&gt;X73),111,0)</f>
        <v>0</v>
      </c>
      <c r="BL76" s="100">
        <f t="shared" si="53"/>
        <v>0</v>
      </c>
      <c r="BM76" s="100">
        <f t="shared" si="53"/>
        <v>0</v>
      </c>
      <c r="BN76" s="100">
        <f t="shared" si="53"/>
        <v>0</v>
      </c>
      <c r="BO76" s="100">
        <f t="shared" si="53"/>
        <v>0</v>
      </c>
      <c r="BP76" s="100">
        <f t="shared" si="53"/>
        <v>0</v>
      </c>
      <c r="BQ76" s="100">
        <f t="shared" si="53"/>
        <v>0</v>
      </c>
      <c r="BR76" s="100">
        <f t="shared" si="53"/>
        <v>0</v>
      </c>
      <c r="BS76" s="100">
        <f t="shared" si="53"/>
        <v>0</v>
      </c>
      <c r="BT76" s="100">
        <f t="shared" si="53"/>
        <v>0</v>
      </c>
      <c r="BU76" s="100">
        <f t="shared" si="53"/>
        <v>0</v>
      </c>
      <c r="BV76" s="100">
        <f t="shared" si="53"/>
        <v>0</v>
      </c>
      <c r="BW76" s="100">
        <f t="shared" si="53"/>
        <v>0</v>
      </c>
      <c r="BX76" s="100">
        <f t="shared" si="53"/>
        <v>0</v>
      </c>
      <c r="BY76" s="100">
        <f t="shared" si="53"/>
        <v>0</v>
      </c>
      <c r="BZ76" s="100">
        <f t="shared" si="53"/>
        <v>0</v>
      </c>
      <c r="CA76" s="100">
        <f t="shared" si="53"/>
        <v>0</v>
      </c>
      <c r="CB76" s="101"/>
      <c r="CC76" s="100">
        <f>SUM(D76:AO76)-'A1'!L76-'A2'!Y76-'A3'!P79-'A3'!X79-'A3'!Z79*2</f>
        <v>0</v>
      </c>
    </row>
    <row r="77" spans="2:81" s="53" customFormat="1" ht="24.9" customHeight="1">
      <c r="B77" s="318"/>
      <c r="C77" s="465" t="s">
        <v>59</v>
      </c>
      <c r="D77" s="376"/>
      <c r="E77" s="376"/>
      <c r="F77" s="376"/>
      <c r="G77" s="376"/>
      <c r="H77" s="376"/>
      <c r="I77" s="376"/>
      <c r="J77" s="376"/>
      <c r="K77" s="376"/>
      <c r="L77" s="376"/>
      <c r="M77" s="376"/>
      <c r="N77" s="376"/>
      <c r="O77" s="376"/>
      <c r="P77" s="376"/>
      <c r="Q77" s="376"/>
      <c r="R77" s="376"/>
      <c r="S77" s="376"/>
      <c r="T77" s="376"/>
      <c r="U77" s="376"/>
      <c r="V77" s="376"/>
      <c r="W77" s="376"/>
      <c r="X77" s="376"/>
      <c r="Y77" s="376"/>
      <c r="Z77" s="376"/>
      <c r="AA77" s="376"/>
      <c r="AB77" s="376"/>
      <c r="AC77" s="376"/>
      <c r="AD77" s="376"/>
      <c r="AE77" s="376"/>
      <c r="AF77" s="376"/>
      <c r="AG77" s="376"/>
      <c r="AH77" s="376"/>
      <c r="AI77" s="376"/>
      <c r="AJ77" s="376"/>
      <c r="AK77" s="376"/>
      <c r="AL77" s="376"/>
      <c r="AM77" s="376"/>
      <c r="AN77" s="390"/>
      <c r="AO77" s="287"/>
      <c r="AP77" s="52"/>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c r="BT77" s="90"/>
      <c r="BU77" s="90"/>
      <c r="BV77" s="90"/>
      <c r="BW77" s="90"/>
      <c r="BX77" s="90"/>
      <c r="BY77" s="90"/>
      <c r="BZ77" s="90"/>
      <c r="CA77" s="90"/>
      <c r="CB77" s="52"/>
      <c r="CC77" s="95"/>
    </row>
    <row r="78" spans="2:81" s="53" customFormat="1" ht="17.100000000000001" customHeight="1">
      <c r="B78" s="319"/>
      <c r="C78" s="470" t="s">
        <v>215</v>
      </c>
      <c r="D78" s="471"/>
      <c r="E78" s="471"/>
      <c r="F78" s="471"/>
      <c r="G78" s="471"/>
      <c r="H78" s="471"/>
      <c r="I78" s="471"/>
      <c r="J78" s="471"/>
      <c r="K78" s="471"/>
      <c r="L78" s="471"/>
      <c r="M78" s="471"/>
      <c r="N78" s="471"/>
      <c r="O78" s="471"/>
      <c r="P78" s="471"/>
      <c r="Q78" s="471"/>
      <c r="R78" s="471"/>
      <c r="S78" s="471"/>
      <c r="T78" s="471"/>
      <c r="U78" s="471"/>
      <c r="V78" s="471"/>
      <c r="W78" s="471"/>
      <c r="X78" s="471"/>
      <c r="Y78" s="471"/>
      <c r="Z78" s="471"/>
      <c r="AA78" s="471"/>
      <c r="AB78" s="471"/>
      <c r="AC78" s="471"/>
      <c r="AD78" s="471"/>
      <c r="AE78" s="471"/>
      <c r="AF78" s="471"/>
      <c r="AG78" s="471"/>
      <c r="AH78" s="471"/>
      <c r="AI78" s="471"/>
      <c r="AJ78" s="471"/>
      <c r="AK78" s="471"/>
      <c r="AL78" s="471"/>
      <c r="AM78" s="471"/>
      <c r="AN78" s="476"/>
      <c r="AO78" s="473"/>
      <c r="AP78" s="52"/>
      <c r="AQ78" s="90">
        <f t="shared" ref="AQ78:CA78" si="54">+D73-SUM(D78:D83)</f>
        <v>0</v>
      </c>
      <c r="AR78" s="90">
        <f t="shared" si="54"/>
        <v>0</v>
      </c>
      <c r="AS78" s="90">
        <f t="shared" si="54"/>
        <v>0</v>
      </c>
      <c r="AT78" s="90">
        <f t="shared" si="54"/>
        <v>0</v>
      </c>
      <c r="AU78" s="90">
        <f t="shared" si="54"/>
        <v>0</v>
      </c>
      <c r="AV78" s="90">
        <f t="shared" si="54"/>
        <v>0</v>
      </c>
      <c r="AW78" s="90">
        <f t="shared" si="54"/>
        <v>0</v>
      </c>
      <c r="AX78" s="90">
        <f t="shared" si="54"/>
        <v>0</v>
      </c>
      <c r="AY78" s="90">
        <f t="shared" si="54"/>
        <v>0</v>
      </c>
      <c r="AZ78" s="90">
        <f t="shared" si="54"/>
        <v>0</v>
      </c>
      <c r="BA78" s="90">
        <f t="shared" si="54"/>
        <v>0</v>
      </c>
      <c r="BB78" s="90">
        <f t="shared" si="54"/>
        <v>0</v>
      </c>
      <c r="BC78" s="90">
        <f t="shared" si="54"/>
        <v>0</v>
      </c>
      <c r="BD78" s="90">
        <f t="shared" si="54"/>
        <v>0</v>
      </c>
      <c r="BE78" s="90">
        <f t="shared" si="54"/>
        <v>0</v>
      </c>
      <c r="BF78" s="90">
        <f t="shared" si="54"/>
        <v>0</v>
      </c>
      <c r="BG78" s="90">
        <f t="shared" si="54"/>
        <v>0</v>
      </c>
      <c r="BH78" s="90">
        <f t="shared" si="54"/>
        <v>0</v>
      </c>
      <c r="BI78" s="90">
        <f t="shared" si="54"/>
        <v>0</v>
      </c>
      <c r="BJ78" s="90">
        <f t="shared" si="54"/>
        <v>0</v>
      </c>
      <c r="BK78" s="90">
        <f t="shared" si="54"/>
        <v>0</v>
      </c>
      <c r="BL78" s="90">
        <f t="shared" si="54"/>
        <v>0</v>
      </c>
      <c r="BM78" s="90">
        <f t="shared" si="54"/>
        <v>0</v>
      </c>
      <c r="BN78" s="90">
        <f t="shared" si="54"/>
        <v>0</v>
      </c>
      <c r="BO78" s="90">
        <f t="shared" si="54"/>
        <v>0</v>
      </c>
      <c r="BP78" s="90">
        <f t="shared" si="54"/>
        <v>0</v>
      </c>
      <c r="BQ78" s="90">
        <f t="shared" si="54"/>
        <v>0</v>
      </c>
      <c r="BR78" s="90">
        <f t="shared" si="54"/>
        <v>0</v>
      </c>
      <c r="BS78" s="90">
        <f t="shared" si="54"/>
        <v>0</v>
      </c>
      <c r="BT78" s="90">
        <f t="shared" si="54"/>
        <v>0</v>
      </c>
      <c r="BU78" s="90">
        <f t="shared" si="54"/>
        <v>0</v>
      </c>
      <c r="BV78" s="90">
        <f t="shared" si="54"/>
        <v>0</v>
      </c>
      <c r="BW78" s="90">
        <f t="shared" si="54"/>
        <v>0</v>
      </c>
      <c r="BX78" s="90">
        <f t="shared" si="54"/>
        <v>0</v>
      </c>
      <c r="BY78" s="90">
        <f t="shared" si="54"/>
        <v>0</v>
      </c>
      <c r="BZ78" s="90">
        <f t="shared" si="54"/>
        <v>0</v>
      </c>
      <c r="CA78" s="90">
        <f t="shared" si="54"/>
        <v>0</v>
      </c>
      <c r="CB78" s="52"/>
      <c r="CC78" s="90">
        <f>SUM(D78:AO78)-'A1'!L78-'A2'!Y78-'A3'!P83-'A3'!X83-'A3'!Z83*2</f>
        <v>0</v>
      </c>
    </row>
    <row r="79" spans="2:81" s="53" customFormat="1" ht="17.100000000000001" customHeight="1">
      <c r="B79" s="319"/>
      <c r="C79" s="470" t="s">
        <v>216</v>
      </c>
      <c r="D79" s="471"/>
      <c r="E79" s="471"/>
      <c r="F79" s="471"/>
      <c r="G79" s="471"/>
      <c r="H79" s="471"/>
      <c r="I79" s="471"/>
      <c r="J79" s="471"/>
      <c r="K79" s="471"/>
      <c r="L79" s="471"/>
      <c r="M79" s="471"/>
      <c r="N79" s="471"/>
      <c r="O79" s="471"/>
      <c r="P79" s="471"/>
      <c r="Q79" s="471"/>
      <c r="R79" s="471"/>
      <c r="S79" s="471"/>
      <c r="T79" s="471"/>
      <c r="U79" s="471"/>
      <c r="V79" s="471"/>
      <c r="W79" s="471"/>
      <c r="X79" s="471"/>
      <c r="Y79" s="471"/>
      <c r="Z79" s="471"/>
      <c r="AA79" s="471"/>
      <c r="AB79" s="471"/>
      <c r="AC79" s="471"/>
      <c r="AD79" s="471"/>
      <c r="AE79" s="471"/>
      <c r="AF79" s="471"/>
      <c r="AG79" s="471"/>
      <c r="AH79" s="471"/>
      <c r="AI79" s="471"/>
      <c r="AJ79" s="471"/>
      <c r="AK79" s="471"/>
      <c r="AL79" s="471"/>
      <c r="AM79" s="471"/>
      <c r="AN79" s="476"/>
      <c r="AO79" s="473"/>
      <c r="AP79" s="52"/>
      <c r="AQ79" s="90"/>
      <c r="AR79" s="90"/>
      <c r="AS79" s="90"/>
      <c r="AT79" s="90"/>
      <c r="AU79" s="90"/>
      <c r="AV79" s="90"/>
      <c r="AW79" s="90"/>
      <c r="AX79" s="90"/>
      <c r="AY79" s="90"/>
      <c r="AZ79" s="90"/>
      <c r="BA79" s="90"/>
      <c r="BB79" s="90"/>
      <c r="BC79" s="90"/>
      <c r="BD79" s="90"/>
      <c r="BE79" s="90"/>
      <c r="BF79" s="90"/>
      <c r="BG79" s="90"/>
      <c r="BH79" s="90"/>
      <c r="BI79" s="90"/>
      <c r="BJ79" s="90"/>
      <c r="BK79" s="90"/>
      <c r="BL79" s="90"/>
      <c r="BM79" s="90"/>
      <c r="BN79" s="90"/>
      <c r="BO79" s="90"/>
      <c r="BP79" s="90"/>
      <c r="BQ79" s="90"/>
      <c r="BR79" s="90"/>
      <c r="BS79" s="90"/>
      <c r="BT79" s="90"/>
      <c r="BU79" s="90"/>
      <c r="BV79" s="90"/>
      <c r="BW79" s="90"/>
      <c r="BX79" s="90"/>
      <c r="BY79" s="90"/>
      <c r="BZ79" s="90"/>
      <c r="CA79" s="90"/>
      <c r="CB79" s="52"/>
      <c r="CC79" s="90">
        <f>SUM(D79:AO79)-'A1'!L79-'A2'!Y79-'A3'!P84-'A3'!X84-'A3'!Z84*2</f>
        <v>0</v>
      </c>
    </row>
    <row r="80" spans="2:81" s="53" customFormat="1" ht="17.100000000000001" customHeight="1">
      <c r="B80" s="319"/>
      <c r="C80" s="458" t="s">
        <v>184</v>
      </c>
      <c r="D80" s="376"/>
      <c r="E80" s="376"/>
      <c r="F80" s="376"/>
      <c r="G80" s="376"/>
      <c r="H80" s="376"/>
      <c r="I80" s="376"/>
      <c r="J80" s="376"/>
      <c r="K80" s="376"/>
      <c r="L80" s="376"/>
      <c r="M80" s="376"/>
      <c r="N80" s="376"/>
      <c r="O80" s="376"/>
      <c r="P80" s="376"/>
      <c r="Q80" s="376"/>
      <c r="R80" s="376"/>
      <c r="S80" s="376"/>
      <c r="T80" s="376"/>
      <c r="U80" s="376"/>
      <c r="V80" s="376"/>
      <c r="W80" s="376"/>
      <c r="X80" s="376"/>
      <c r="Y80" s="376"/>
      <c r="Z80" s="376"/>
      <c r="AA80" s="376"/>
      <c r="AB80" s="376"/>
      <c r="AC80" s="376"/>
      <c r="AD80" s="376"/>
      <c r="AE80" s="376"/>
      <c r="AF80" s="376"/>
      <c r="AG80" s="376"/>
      <c r="AH80" s="376"/>
      <c r="AI80" s="376"/>
      <c r="AJ80" s="376"/>
      <c r="AK80" s="376"/>
      <c r="AL80" s="376"/>
      <c r="AM80" s="376"/>
      <c r="AN80" s="390"/>
      <c r="AO80" s="287"/>
      <c r="AP80" s="52"/>
      <c r="AQ80" s="90"/>
      <c r="AR80" s="90"/>
      <c r="AS80" s="90"/>
      <c r="AT80" s="90"/>
      <c r="AU80" s="90"/>
      <c r="AV80" s="90"/>
      <c r="AW80" s="90"/>
      <c r="AX80" s="90"/>
      <c r="AY80" s="90"/>
      <c r="AZ80" s="90"/>
      <c r="BA80" s="90"/>
      <c r="BB80" s="90"/>
      <c r="BC80" s="90"/>
      <c r="BD80" s="90"/>
      <c r="BE80" s="90"/>
      <c r="BF80" s="90"/>
      <c r="BG80" s="90"/>
      <c r="BH80" s="90"/>
      <c r="BI80" s="90"/>
      <c r="BJ80" s="90"/>
      <c r="BK80" s="90"/>
      <c r="BL80" s="90"/>
      <c r="BM80" s="90"/>
      <c r="BN80" s="90"/>
      <c r="BO80" s="90"/>
      <c r="BP80" s="90"/>
      <c r="BQ80" s="90"/>
      <c r="BR80" s="90"/>
      <c r="BS80" s="90"/>
      <c r="BT80" s="90"/>
      <c r="BU80" s="90"/>
      <c r="BV80" s="90"/>
      <c r="BW80" s="90"/>
      <c r="BX80" s="90"/>
      <c r="BY80" s="90"/>
      <c r="BZ80" s="90"/>
      <c r="CA80" s="90"/>
      <c r="CB80" s="52"/>
      <c r="CC80" s="95">
        <f>SUM(D80:AO80)-'A1'!L80-'A2'!Y80-'A3'!P85-'A3'!X85-'A3'!Z85*2</f>
        <v>0</v>
      </c>
    </row>
    <row r="81" spans="2:81" s="53" customFormat="1" ht="17.100000000000001" customHeight="1">
      <c r="B81" s="319"/>
      <c r="C81" s="458" t="s">
        <v>185</v>
      </c>
      <c r="D81" s="376"/>
      <c r="E81" s="376"/>
      <c r="F81" s="376"/>
      <c r="G81" s="376"/>
      <c r="H81" s="376"/>
      <c r="I81" s="376"/>
      <c r="J81" s="376"/>
      <c r="K81" s="376"/>
      <c r="L81" s="376"/>
      <c r="M81" s="376"/>
      <c r="N81" s="376"/>
      <c r="O81" s="376"/>
      <c r="P81" s="376"/>
      <c r="Q81" s="376"/>
      <c r="R81" s="376"/>
      <c r="S81" s="376"/>
      <c r="T81" s="376"/>
      <c r="U81" s="376"/>
      <c r="V81" s="376"/>
      <c r="W81" s="376"/>
      <c r="X81" s="376"/>
      <c r="Y81" s="376"/>
      <c r="Z81" s="376"/>
      <c r="AA81" s="376"/>
      <c r="AB81" s="376"/>
      <c r="AC81" s="376"/>
      <c r="AD81" s="376"/>
      <c r="AE81" s="376"/>
      <c r="AF81" s="376"/>
      <c r="AG81" s="376"/>
      <c r="AH81" s="376"/>
      <c r="AI81" s="376"/>
      <c r="AJ81" s="376"/>
      <c r="AK81" s="376"/>
      <c r="AL81" s="376"/>
      <c r="AM81" s="376"/>
      <c r="AN81" s="390"/>
      <c r="AO81" s="287"/>
      <c r="AP81" s="52"/>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0"/>
      <c r="BY81" s="90"/>
      <c r="BZ81" s="90"/>
      <c r="CA81" s="90"/>
      <c r="CB81" s="52"/>
      <c r="CC81" s="95">
        <f>SUM(D81:AO81)-'A1'!L81-'A2'!Y81-'A3'!P86-'A3'!X86-'A3'!Z86*2</f>
        <v>0</v>
      </c>
    </row>
    <row r="82" spans="2:81" s="53" customFormat="1" ht="17.100000000000001" customHeight="1">
      <c r="B82" s="319"/>
      <c r="C82" s="458" t="s">
        <v>186</v>
      </c>
      <c r="D82" s="376"/>
      <c r="E82" s="376"/>
      <c r="F82" s="376"/>
      <c r="G82" s="376"/>
      <c r="H82" s="376"/>
      <c r="I82" s="376"/>
      <c r="J82" s="376"/>
      <c r="K82" s="376"/>
      <c r="L82" s="376"/>
      <c r="M82" s="376"/>
      <c r="N82" s="376"/>
      <c r="O82" s="376"/>
      <c r="P82" s="376"/>
      <c r="Q82" s="376"/>
      <c r="R82" s="376"/>
      <c r="S82" s="376"/>
      <c r="T82" s="376"/>
      <c r="U82" s="376"/>
      <c r="V82" s="376"/>
      <c r="W82" s="376"/>
      <c r="X82" s="376"/>
      <c r="Y82" s="376"/>
      <c r="Z82" s="376"/>
      <c r="AA82" s="376"/>
      <c r="AB82" s="376"/>
      <c r="AC82" s="376"/>
      <c r="AD82" s="376"/>
      <c r="AE82" s="376"/>
      <c r="AF82" s="376"/>
      <c r="AG82" s="376"/>
      <c r="AH82" s="376"/>
      <c r="AI82" s="376"/>
      <c r="AJ82" s="376"/>
      <c r="AK82" s="376"/>
      <c r="AL82" s="376"/>
      <c r="AM82" s="376"/>
      <c r="AN82" s="390"/>
      <c r="AO82" s="287"/>
      <c r="AP82" s="52"/>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52"/>
      <c r="CC82" s="95">
        <f>SUM(D82:AO82)-'A1'!L82-'A2'!Y82-'A3'!P87-'A3'!X87-'A3'!Z87*2</f>
        <v>0</v>
      </c>
    </row>
    <row r="83" spans="2:81" s="53" customFormat="1" ht="17.100000000000001" customHeight="1">
      <c r="B83" s="318"/>
      <c r="C83" s="458" t="s">
        <v>183</v>
      </c>
      <c r="D83" s="376"/>
      <c r="E83" s="376"/>
      <c r="F83" s="376"/>
      <c r="G83" s="376"/>
      <c r="H83" s="376"/>
      <c r="I83" s="376"/>
      <c r="J83" s="376"/>
      <c r="K83" s="376"/>
      <c r="L83" s="376"/>
      <c r="M83" s="376"/>
      <c r="N83" s="376"/>
      <c r="O83" s="376"/>
      <c r="P83" s="376"/>
      <c r="Q83" s="376"/>
      <c r="R83" s="376"/>
      <c r="S83" s="376"/>
      <c r="T83" s="376"/>
      <c r="U83" s="376"/>
      <c r="V83" s="376"/>
      <c r="W83" s="376"/>
      <c r="X83" s="376"/>
      <c r="Y83" s="376"/>
      <c r="Z83" s="376"/>
      <c r="AA83" s="376"/>
      <c r="AB83" s="376"/>
      <c r="AC83" s="376"/>
      <c r="AD83" s="376"/>
      <c r="AE83" s="376"/>
      <c r="AF83" s="376"/>
      <c r="AG83" s="376"/>
      <c r="AH83" s="376"/>
      <c r="AI83" s="376"/>
      <c r="AJ83" s="376"/>
      <c r="AK83" s="376"/>
      <c r="AL83" s="376"/>
      <c r="AM83" s="376"/>
      <c r="AN83" s="390"/>
      <c r="AO83" s="287"/>
      <c r="AP83" s="52"/>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52"/>
      <c r="CC83" s="95">
        <f>SUM(D83:AO83)-'A1'!L83-'A2'!Y83-'A3'!P88-'A3'!X88-'A3'!Z88*2</f>
        <v>0</v>
      </c>
    </row>
    <row r="84" spans="2:81" s="57" customFormat="1" ht="30" customHeight="1">
      <c r="B84" s="323"/>
      <c r="C84" s="464" t="s">
        <v>166</v>
      </c>
      <c r="D84" s="382"/>
      <c r="E84" s="382"/>
      <c r="F84" s="382"/>
      <c r="G84" s="382"/>
      <c r="H84" s="382"/>
      <c r="I84" s="382"/>
      <c r="J84" s="382"/>
      <c r="K84" s="382"/>
      <c r="L84" s="382"/>
      <c r="M84" s="382"/>
      <c r="N84" s="382"/>
      <c r="O84" s="382"/>
      <c r="P84" s="382"/>
      <c r="Q84" s="382"/>
      <c r="R84" s="382"/>
      <c r="S84" s="382"/>
      <c r="T84" s="382"/>
      <c r="U84" s="382"/>
      <c r="V84" s="382"/>
      <c r="W84" s="382"/>
      <c r="X84" s="382"/>
      <c r="Y84" s="382"/>
      <c r="Z84" s="382"/>
      <c r="AA84" s="382"/>
      <c r="AB84" s="382"/>
      <c r="AC84" s="382"/>
      <c r="AD84" s="382"/>
      <c r="AE84" s="382"/>
      <c r="AF84" s="382"/>
      <c r="AG84" s="382"/>
      <c r="AH84" s="382"/>
      <c r="AI84" s="382"/>
      <c r="AJ84" s="382"/>
      <c r="AK84" s="382"/>
      <c r="AL84" s="382"/>
      <c r="AM84" s="382"/>
      <c r="AN84" s="387"/>
      <c r="AO84" s="286"/>
      <c r="AP84" s="56"/>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BP84" s="92"/>
      <c r="BQ84" s="92"/>
      <c r="BR84" s="92"/>
      <c r="BS84" s="92"/>
      <c r="BT84" s="92"/>
      <c r="BU84" s="92"/>
      <c r="BV84" s="92"/>
      <c r="BW84" s="92"/>
      <c r="BX84" s="92"/>
      <c r="BY84" s="92"/>
      <c r="BZ84" s="92"/>
      <c r="CA84" s="92"/>
      <c r="CB84" s="56"/>
      <c r="CC84" s="96"/>
    </row>
    <row r="85" spans="2:81" s="53" customFormat="1" ht="17.100000000000001" customHeight="1">
      <c r="B85" s="318"/>
      <c r="C85" s="457" t="s">
        <v>10</v>
      </c>
      <c r="D85" s="376"/>
      <c r="E85" s="376"/>
      <c r="F85" s="376"/>
      <c r="G85" s="376"/>
      <c r="H85" s="376"/>
      <c r="I85" s="376"/>
      <c r="J85" s="376"/>
      <c r="K85" s="376"/>
      <c r="L85" s="376"/>
      <c r="M85" s="376"/>
      <c r="N85" s="376"/>
      <c r="O85" s="376"/>
      <c r="P85" s="376"/>
      <c r="Q85" s="376"/>
      <c r="R85" s="376"/>
      <c r="S85" s="376"/>
      <c r="T85" s="376"/>
      <c r="U85" s="376"/>
      <c r="V85" s="376"/>
      <c r="W85" s="376"/>
      <c r="X85" s="376"/>
      <c r="Y85" s="376"/>
      <c r="Z85" s="376"/>
      <c r="AA85" s="376"/>
      <c r="AB85" s="376"/>
      <c r="AC85" s="376"/>
      <c r="AD85" s="376"/>
      <c r="AE85" s="376"/>
      <c r="AF85" s="376"/>
      <c r="AG85" s="376"/>
      <c r="AH85" s="376"/>
      <c r="AI85" s="376"/>
      <c r="AJ85" s="376"/>
      <c r="AK85" s="376"/>
      <c r="AL85" s="376"/>
      <c r="AM85" s="376"/>
      <c r="AN85" s="390"/>
      <c r="AO85" s="287"/>
      <c r="AQ85" s="90">
        <f t="shared" ref="AQ85:BJ85" si="55">+D85-SUM(D86:D87)</f>
        <v>0</v>
      </c>
      <c r="AR85" s="90">
        <f t="shared" si="55"/>
        <v>0</v>
      </c>
      <c r="AS85" s="90">
        <f t="shared" si="55"/>
        <v>0</v>
      </c>
      <c r="AT85" s="90">
        <f t="shared" si="55"/>
        <v>0</v>
      </c>
      <c r="AU85" s="90">
        <f t="shared" si="55"/>
        <v>0</v>
      </c>
      <c r="AV85" s="90">
        <f t="shared" si="55"/>
        <v>0</v>
      </c>
      <c r="AW85" s="90">
        <f t="shared" si="55"/>
        <v>0</v>
      </c>
      <c r="AX85" s="90">
        <f t="shared" si="55"/>
        <v>0</v>
      </c>
      <c r="AY85" s="90">
        <f t="shared" si="55"/>
        <v>0</v>
      </c>
      <c r="AZ85" s="90">
        <f t="shared" si="55"/>
        <v>0</v>
      </c>
      <c r="BA85" s="90">
        <f t="shared" si="55"/>
        <v>0</v>
      </c>
      <c r="BB85" s="90">
        <f t="shared" si="55"/>
        <v>0</v>
      </c>
      <c r="BC85" s="90">
        <f t="shared" si="55"/>
        <v>0</v>
      </c>
      <c r="BD85" s="90">
        <f t="shared" si="55"/>
        <v>0</v>
      </c>
      <c r="BE85" s="90">
        <f t="shared" si="55"/>
        <v>0</v>
      </c>
      <c r="BF85" s="90">
        <f t="shared" si="55"/>
        <v>0</v>
      </c>
      <c r="BG85" s="90">
        <f t="shared" si="55"/>
        <v>0</v>
      </c>
      <c r="BH85" s="90">
        <f t="shared" si="55"/>
        <v>0</v>
      </c>
      <c r="BI85" s="90">
        <f t="shared" si="55"/>
        <v>0</v>
      </c>
      <c r="BJ85" s="90">
        <f t="shared" si="55"/>
        <v>0</v>
      </c>
      <c r="BK85" s="90">
        <f t="shared" ref="BK85:CA85" si="56">+X85-SUM(X86:X87)</f>
        <v>0</v>
      </c>
      <c r="BL85" s="90">
        <f t="shared" si="56"/>
        <v>0</v>
      </c>
      <c r="BM85" s="90">
        <f t="shared" si="56"/>
        <v>0</v>
      </c>
      <c r="BN85" s="90">
        <f t="shared" si="56"/>
        <v>0</v>
      </c>
      <c r="BO85" s="90">
        <f t="shared" si="56"/>
        <v>0</v>
      </c>
      <c r="BP85" s="90">
        <f t="shared" si="56"/>
        <v>0</v>
      </c>
      <c r="BQ85" s="90">
        <f t="shared" si="56"/>
        <v>0</v>
      </c>
      <c r="BR85" s="90">
        <f t="shared" si="56"/>
        <v>0</v>
      </c>
      <c r="BS85" s="90">
        <f t="shared" si="56"/>
        <v>0</v>
      </c>
      <c r="BT85" s="90">
        <f t="shared" si="56"/>
        <v>0</v>
      </c>
      <c r="BU85" s="90">
        <f t="shared" si="56"/>
        <v>0</v>
      </c>
      <c r="BV85" s="90">
        <f t="shared" si="56"/>
        <v>0</v>
      </c>
      <c r="BW85" s="90">
        <f t="shared" si="56"/>
        <v>0</v>
      </c>
      <c r="BX85" s="90">
        <f t="shared" si="56"/>
        <v>0</v>
      </c>
      <c r="BY85" s="90">
        <f t="shared" si="56"/>
        <v>0</v>
      </c>
      <c r="BZ85" s="90">
        <f t="shared" si="56"/>
        <v>0</v>
      </c>
      <c r="CA85" s="90">
        <f t="shared" si="56"/>
        <v>0</v>
      </c>
      <c r="CB85" s="52"/>
      <c r="CC85" s="90">
        <f>SUM(D85:AO85)-'A1'!L85-'A2'!Y85-'A3'!P90-'A3'!X90-'A3'!Z90*2</f>
        <v>0</v>
      </c>
    </row>
    <row r="86" spans="2:81" s="53" customFormat="1" ht="17.100000000000001" customHeight="1">
      <c r="B86" s="319"/>
      <c r="C86" s="184" t="s">
        <v>52</v>
      </c>
      <c r="D86" s="376"/>
      <c r="E86" s="376"/>
      <c r="F86" s="376"/>
      <c r="G86" s="376"/>
      <c r="H86" s="376"/>
      <c r="I86" s="376"/>
      <c r="J86" s="376"/>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6"/>
      <c r="AH86" s="376"/>
      <c r="AI86" s="376"/>
      <c r="AJ86" s="376"/>
      <c r="AK86" s="376"/>
      <c r="AL86" s="376"/>
      <c r="AM86" s="376"/>
      <c r="AN86" s="390"/>
      <c r="AO86" s="287"/>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90"/>
      <c r="BR86" s="90"/>
      <c r="BS86" s="90"/>
      <c r="BT86" s="90"/>
      <c r="BU86" s="90"/>
      <c r="BV86" s="90"/>
      <c r="BW86" s="90"/>
      <c r="BX86" s="90"/>
      <c r="BY86" s="90"/>
      <c r="BZ86" s="90"/>
      <c r="CA86" s="90"/>
      <c r="CB86" s="52"/>
      <c r="CC86" s="90">
        <f>SUM(D86:AO86)-'A1'!L86-'A2'!Y86-'A3'!P91-'A3'!X91-'A3'!Z91*2</f>
        <v>0</v>
      </c>
    </row>
    <row r="87" spans="2:81" s="53" customFormat="1" ht="17.100000000000001" customHeight="1">
      <c r="B87" s="319"/>
      <c r="C87" s="184" t="s">
        <v>53</v>
      </c>
      <c r="D87" s="376"/>
      <c r="E87" s="376"/>
      <c r="F87" s="376"/>
      <c r="G87" s="376"/>
      <c r="H87" s="376"/>
      <c r="I87" s="376"/>
      <c r="J87" s="376"/>
      <c r="K87" s="376"/>
      <c r="L87" s="376"/>
      <c r="M87" s="376"/>
      <c r="N87" s="376"/>
      <c r="O87" s="376"/>
      <c r="P87" s="376"/>
      <c r="Q87" s="376"/>
      <c r="R87" s="376"/>
      <c r="S87" s="376"/>
      <c r="T87" s="376"/>
      <c r="U87" s="376"/>
      <c r="V87" s="376"/>
      <c r="W87" s="376"/>
      <c r="X87" s="376"/>
      <c r="Y87" s="376"/>
      <c r="Z87" s="376"/>
      <c r="AA87" s="376"/>
      <c r="AB87" s="376"/>
      <c r="AC87" s="376"/>
      <c r="AD87" s="376"/>
      <c r="AE87" s="376"/>
      <c r="AF87" s="376"/>
      <c r="AG87" s="376"/>
      <c r="AH87" s="376"/>
      <c r="AI87" s="376"/>
      <c r="AJ87" s="376"/>
      <c r="AK87" s="376"/>
      <c r="AL87" s="376"/>
      <c r="AM87" s="376"/>
      <c r="AN87" s="390"/>
      <c r="AO87" s="287"/>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c r="BT87" s="90"/>
      <c r="BU87" s="90"/>
      <c r="BV87" s="90"/>
      <c r="BW87" s="90"/>
      <c r="BX87" s="90"/>
      <c r="BY87" s="90"/>
      <c r="BZ87" s="90"/>
      <c r="CA87" s="90"/>
      <c r="CB87" s="52"/>
      <c r="CC87" s="90">
        <f>SUM(D87:AO87)-'A1'!L87-'A2'!Y87-'A3'!P92-'A3'!X92-'A3'!Z92*2</f>
        <v>0</v>
      </c>
    </row>
    <row r="88" spans="2:81" s="53" customFormat="1" ht="30" customHeight="1">
      <c r="B88" s="318"/>
      <c r="C88" s="182" t="s">
        <v>11</v>
      </c>
      <c r="D88" s="376"/>
      <c r="E88" s="376"/>
      <c r="F88" s="376"/>
      <c r="G88" s="376"/>
      <c r="H88" s="376"/>
      <c r="I88" s="376"/>
      <c r="J88" s="376"/>
      <c r="K88" s="376"/>
      <c r="L88" s="376"/>
      <c r="M88" s="376"/>
      <c r="N88" s="376"/>
      <c r="O88" s="376"/>
      <c r="P88" s="376"/>
      <c r="Q88" s="376"/>
      <c r="R88" s="376"/>
      <c r="S88" s="376"/>
      <c r="T88" s="376"/>
      <c r="U88" s="376"/>
      <c r="V88" s="376"/>
      <c r="W88" s="376"/>
      <c r="X88" s="376"/>
      <c r="Y88" s="376"/>
      <c r="Z88" s="376"/>
      <c r="AA88" s="376"/>
      <c r="AB88" s="376"/>
      <c r="AC88" s="376"/>
      <c r="AD88" s="376"/>
      <c r="AE88" s="376"/>
      <c r="AF88" s="376"/>
      <c r="AG88" s="376"/>
      <c r="AH88" s="376"/>
      <c r="AI88" s="376"/>
      <c r="AJ88" s="376"/>
      <c r="AK88" s="376"/>
      <c r="AL88" s="376"/>
      <c r="AM88" s="376"/>
      <c r="AN88" s="390"/>
      <c r="AO88" s="287"/>
      <c r="AQ88" s="90">
        <f t="shared" ref="AQ88:BJ88" si="57">+D88-SUM(D89:D90)</f>
        <v>0</v>
      </c>
      <c r="AR88" s="90">
        <f t="shared" si="57"/>
        <v>0</v>
      </c>
      <c r="AS88" s="90">
        <f t="shared" si="57"/>
        <v>0</v>
      </c>
      <c r="AT88" s="90">
        <f t="shared" si="57"/>
        <v>0</v>
      </c>
      <c r="AU88" s="90">
        <f t="shared" si="57"/>
        <v>0</v>
      </c>
      <c r="AV88" s="90">
        <f t="shared" si="57"/>
        <v>0</v>
      </c>
      <c r="AW88" s="90">
        <f t="shared" si="57"/>
        <v>0</v>
      </c>
      <c r="AX88" s="90">
        <f t="shared" si="57"/>
        <v>0</v>
      </c>
      <c r="AY88" s="90">
        <f t="shared" si="57"/>
        <v>0</v>
      </c>
      <c r="AZ88" s="90">
        <f t="shared" si="57"/>
        <v>0</v>
      </c>
      <c r="BA88" s="90">
        <f t="shared" si="57"/>
        <v>0</v>
      </c>
      <c r="BB88" s="90">
        <f t="shared" si="57"/>
        <v>0</v>
      </c>
      <c r="BC88" s="90">
        <f t="shared" si="57"/>
        <v>0</v>
      </c>
      <c r="BD88" s="90">
        <f t="shared" si="57"/>
        <v>0</v>
      </c>
      <c r="BE88" s="90">
        <f t="shared" si="57"/>
        <v>0</v>
      </c>
      <c r="BF88" s="90">
        <f t="shared" si="57"/>
        <v>0</v>
      </c>
      <c r="BG88" s="90">
        <f t="shared" si="57"/>
        <v>0</v>
      </c>
      <c r="BH88" s="90">
        <f t="shared" si="57"/>
        <v>0</v>
      </c>
      <c r="BI88" s="90">
        <f t="shared" si="57"/>
        <v>0</v>
      </c>
      <c r="BJ88" s="90">
        <f t="shared" si="57"/>
        <v>0</v>
      </c>
      <c r="BK88" s="90">
        <f t="shared" ref="BK88:CA88" si="58">+X88-SUM(X89:X90)</f>
        <v>0</v>
      </c>
      <c r="BL88" s="90">
        <f t="shared" si="58"/>
        <v>0</v>
      </c>
      <c r="BM88" s="90">
        <f t="shared" si="58"/>
        <v>0</v>
      </c>
      <c r="BN88" s="90">
        <f t="shared" si="58"/>
        <v>0</v>
      </c>
      <c r="BO88" s="90">
        <f t="shared" si="58"/>
        <v>0</v>
      </c>
      <c r="BP88" s="90">
        <f t="shared" si="58"/>
        <v>0</v>
      </c>
      <c r="BQ88" s="90">
        <f t="shared" si="58"/>
        <v>0</v>
      </c>
      <c r="BR88" s="90">
        <f t="shared" si="58"/>
        <v>0</v>
      </c>
      <c r="BS88" s="90">
        <f t="shared" si="58"/>
        <v>0</v>
      </c>
      <c r="BT88" s="90">
        <f t="shared" si="58"/>
        <v>0</v>
      </c>
      <c r="BU88" s="90">
        <f t="shared" si="58"/>
        <v>0</v>
      </c>
      <c r="BV88" s="90">
        <f t="shared" si="58"/>
        <v>0</v>
      </c>
      <c r="BW88" s="90">
        <f t="shared" si="58"/>
        <v>0</v>
      </c>
      <c r="BX88" s="90">
        <f t="shared" si="58"/>
        <v>0</v>
      </c>
      <c r="BY88" s="90">
        <f t="shared" si="58"/>
        <v>0</v>
      </c>
      <c r="BZ88" s="90">
        <f t="shared" si="58"/>
        <v>0</v>
      </c>
      <c r="CA88" s="90">
        <f t="shared" si="58"/>
        <v>0</v>
      </c>
      <c r="CB88" s="52"/>
      <c r="CC88" s="90">
        <f>SUM(D88:AO88)-'A1'!L88-'A2'!Y88-'A3'!P93-'A3'!X93-'A3'!Z93*2</f>
        <v>0</v>
      </c>
    </row>
    <row r="89" spans="2:81" s="53" customFormat="1" ht="17.100000000000001" customHeight="1">
      <c r="B89" s="318"/>
      <c r="C89" s="184" t="s">
        <v>52</v>
      </c>
      <c r="D89" s="376"/>
      <c r="E89" s="376"/>
      <c r="F89" s="376"/>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c r="AI89" s="376"/>
      <c r="AJ89" s="376"/>
      <c r="AK89" s="376"/>
      <c r="AL89" s="376"/>
      <c r="AM89" s="376"/>
      <c r="AN89" s="390"/>
      <c r="AO89" s="287"/>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0"/>
      <c r="BR89" s="90"/>
      <c r="BS89" s="90"/>
      <c r="BT89" s="90"/>
      <c r="BU89" s="90"/>
      <c r="BV89" s="90"/>
      <c r="BW89" s="90"/>
      <c r="BX89" s="90"/>
      <c r="BY89" s="90"/>
      <c r="BZ89" s="90"/>
      <c r="CA89" s="90"/>
      <c r="CB89" s="52"/>
      <c r="CC89" s="90">
        <f>SUM(D89:AO89)-'A1'!L89-'A2'!Y89-'A3'!P94-'A3'!X94-'A3'!Z94*2</f>
        <v>0</v>
      </c>
    </row>
    <row r="90" spans="2:81" s="53" customFormat="1" ht="17.100000000000001" customHeight="1">
      <c r="B90" s="318"/>
      <c r="C90" s="184" t="s">
        <v>53</v>
      </c>
      <c r="D90" s="376"/>
      <c r="E90" s="376"/>
      <c r="F90" s="376"/>
      <c r="G90" s="376"/>
      <c r="H90" s="376"/>
      <c r="I90" s="376"/>
      <c r="J90" s="376"/>
      <c r="K90" s="376"/>
      <c r="L90" s="376"/>
      <c r="M90" s="376"/>
      <c r="N90" s="376"/>
      <c r="O90" s="376"/>
      <c r="P90" s="376"/>
      <c r="Q90" s="376"/>
      <c r="R90" s="376"/>
      <c r="S90" s="376"/>
      <c r="T90" s="376"/>
      <c r="U90" s="376"/>
      <c r="V90" s="376"/>
      <c r="W90" s="376"/>
      <c r="X90" s="376"/>
      <c r="Y90" s="376"/>
      <c r="Z90" s="376"/>
      <c r="AA90" s="376"/>
      <c r="AB90" s="376"/>
      <c r="AC90" s="376"/>
      <c r="AD90" s="376"/>
      <c r="AE90" s="376"/>
      <c r="AF90" s="376"/>
      <c r="AG90" s="376"/>
      <c r="AH90" s="376"/>
      <c r="AI90" s="376"/>
      <c r="AJ90" s="376"/>
      <c r="AK90" s="376"/>
      <c r="AL90" s="376"/>
      <c r="AM90" s="376"/>
      <c r="AN90" s="390"/>
      <c r="AO90" s="287"/>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0"/>
      <c r="BR90" s="90"/>
      <c r="BS90" s="90"/>
      <c r="BT90" s="90"/>
      <c r="BU90" s="90"/>
      <c r="BV90" s="90"/>
      <c r="BW90" s="90"/>
      <c r="BX90" s="90"/>
      <c r="BY90" s="90"/>
      <c r="BZ90" s="90"/>
      <c r="CA90" s="90"/>
      <c r="CB90" s="52"/>
      <c r="CC90" s="90">
        <f>SUM(D90:AO90)-'A1'!L90-'A2'!Y90-'A3'!P95-'A3'!X95-'A3'!Z95*2</f>
        <v>0</v>
      </c>
    </row>
    <row r="91" spans="2:81" s="57" customFormat="1" ht="30" customHeight="1">
      <c r="B91" s="320"/>
      <c r="C91" s="321" t="s">
        <v>88</v>
      </c>
      <c r="D91" s="380"/>
      <c r="E91" s="380"/>
      <c r="F91" s="380"/>
      <c r="G91" s="380"/>
      <c r="H91" s="380"/>
      <c r="I91" s="380"/>
      <c r="J91" s="380"/>
      <c r="K91" s="380"/>
      <c r="L91" s="380"/>
      <c r="M91" s="380"/>
      <c r="N91" s="380"/>
      <c r="O91" s="380"/>
      <c r="P91" s="380"/>
      <c r="Q91" s="380"/>
      <c r="R91" s="380"/>
      <c r="S91" s="380"/>
      <c r="T91" s="380"/>
      <c r="U91" s="380"/>
      <c r="V91" s="380"/>
      <c r="W91" s="380"/>
      <c r="X91" s="380"/>
      <c r="Y91" s="380"/>
      <c r="Z91" s="380"/>
      <c r="AA91" s="380"/>
      <c r="AB91" s="380"/>
      <c r="AC91" s="380"/>
      <c r="AD91" s="380"/>
      <c r="AE91" s="380"/>
      <c r="AF91" s="380"/>
      <c r="AG91" s="380"/>
      <c r="AH91" s="380"/>
      <c r="AI91" s="380"/>
      <c r="AJ91" s="380"/>
      <c r="AK91" s="380"/>
      <c r="AL91" s="380"/>
      <c r="AM91" s="380"/>
      <c r="AN91" s="386"/>
      <c r="AO91" s="286"/>
      <c r="AQ91" s="92">
        <f t="shared" ref="AQ91:BJ91" si="59">+D88-SUM(D91:D96)</f>
        <v>0</v>
      </c>
      <c r="AR91" s="92">
        <f t="shared" si="59"/>
        <v>0</v>
      </c>
      <c r="AS91" s="92">
        <f t="shared" si="59"/>
        <v>0</v>
      </c>
      <c r="AT91" s="92">
        <f t="shared" si="59"/>
        <v>0</v>
      </c>
      <c r="AU91" s="92">
        <f t="shared" si="59"/>
        <v>0</v>
      </c>
      <c r="AV91" s="92">
        <f t="shared" si="59"/>
        <v>0</v>
      </c>
      <c r="AW91" s="92">
        <f t="shared" si="59"/>
        <v>0</v>
      </c>
      <c r="AX91" s="92">
        <f t="shared" si="59"/>
        <v>0</v>
      </c>
      <c r="AY91" s="92">
        <f t="shared" si="59"/>
        <v>0</v>
      </c>
      <c r="AZ91" s="92">
        <f t="shared" si="59"/>
        <v>0</v>
      </c>
      <c r="BA91" s="92">
        <f t="shared" si="59"/>
        <v>0</v>
      </c>
      <c r="BB91" s="92">
        <f t="shared" si="59"/>
        <v>0</v>
      </c>
      <c r="BC91" s="92">
        <f t="shared" si="59"/>
        <v>0</v>
      </c>
      <c r="BD91" s="92">
        <f t="shared" si="59"/>
        <v>0</v>
      </c>
      <c r="BE91" s="92">
        <f t="shared" si="59"/>
        <v>0</v>
      </c>
      <c r="BF91" s="92">
        <f t="shared" si="59"/>
        <v>0</v>
      </c>
      <c r="BG91" s="92">
        <f t="shared" si="59"/>
        <v>0</v>
      </c>
      <c r="BH91" s="92">
        <f t="shared" si="59"/>
        <v>0</v>
      </c>
      <c r="BI91" s="92">
        <f t="shared" si="59"/>
        <v>0</v>
      </c>
      <c r="BJ91" s="92">
        <f t="shared" si="59"/>
        <v>0</v>
      </c>
      <c r="BK91" s="92">
        <f t="shared" ref="BK91:CA91" si="60">+X88-SUM(X91:X96)</f>
        <v>0</v>
      </c>
      <c r="BL91" s="92">
        <f t="shared" si="60"/>
        <v>0</v>
      </c>
      <c r="BM91" s="92">
        <f t="shared" si="60"/>
        <v>0</v>
      </c>
      <c r="BN91" s="92">
        <f t="shared" si="60"/>
        <v>0</v>
      </c>
      <c r="BO91" s="92">
        <f t="shared" si="60"/>
        <v>0</v>
      </c>
      <c r="BP91" s="92">
        <f t="shared" si="60"/>
        <v>0</v>
      </c>
      <c r="BQ91" s="92">
        <f t="shared" si="60"/>
        <v>0</v>
      </c>
      <c r="BR91" s="92">
        <f t="shared" si="60"/>
        <v>0</v>
      </c>
      <c r="BS91" s="92">
        <f t="shared" si="60"/>
        <v>0</v>
      </c>
      <c r="BT91" s="92">
        <f t="shared" si="60"/>
        <v>0</v>
      </c>
      <c r="BU91" s="92">
        <f t="shared" si="60"/>
        <v>0</v>
      </c>
      <c r="BV91" s="92">
        <f t="shared" si="60"/>
        <v>0</v>
      </c>
      <c r="BW91" s="92">
        <f t="shared" si="60"/>
        <v>0</v>
      </c>
      <c r="BX91" s="92">
        <f t="shared" si="60"/>
        <v>0</v>
      </c>
      <c r="BY91" s="92">
        <f t="shared" si="60"/>
        <v>0</v>
      </c>
      <c r="BZ91" s="92">
        <f t="shared" si="60"/>
        <v>0</v>
      </c>
      <c r="CA91" s="92">
        <f t="shared" si="60"/>
        <v>0</v>
      </c>
      <c r="CB91" s="56"/>
      <c r="CC91" s="92">
        <f>SUM(D91:AO91)-'A1'!L91-'A2'!Y91-'A3'!P96-'A3'!X96-'A3'!Z96*2</f>
        <v>0</v>
      </c>
    </row>
    <row r="92" spans="2:81" s="53" customFormat="1" ht="17.100000000000001" customHeight="1">
      <c r="B92" s="319"/>
      <c r="C92" s="184" t="s">
        <v>64</v>
      </c>
      <c r="D92" s="376"/>
      <c r="E92" s="376"/>
      <c r="F92" s="376"/>
      <c r="G92" s="376"/>
      <c r="H92" s="376"/>
      <c r="I92" s="376"/>
      <c r="J92" s="376"/>
      <c r="K92" s="376"/>
      <c r="L92" s="376"/>
      <c r="M92" s="376"/>
      <c r="N92" s="376"/>
      <c r="O92" s="376"/>
      <c r="P92" s="376"/>
      <c r="Q92" s="376"/>
      <c r="R92" s="376"/>
      <c r="S92" s="376"/>
      <c r="T92" s="376"/>
      <c r="U92" s="376"/>
      <c r="V92" s="376"/>
      <c r="W92" s="376"/>
      <c r="X92" s="376"/>
      <c r="Y92" s="376"/>
      <c r="Z92" s="376"/>
      <c r="AA92" s="376"/>
      <c r="AB92" s="376"/>
      <c r="AC92" s="376"/>
      <c r="AD92" s="376"/>
      <c r="AE92" s="376"/>
      <c r="AF92" s="376"/>
      <c r="AG92" s="376"/>
      <c r="AH92" s="376"/>
      <c r="AI92" s="376"/>
      <c r="AJ92" s="376"/>
      <c r="AK92" s="376"/>
      <c r="AL92" s="376"/>
      <c r="AM92" s="376"/>
      <c r="AN92" s="390"/>
      <c r="AO92" s="287"/>
      <c r="AQ92" s="90"/>
      <c r="AR92" s="90"/>
      <c r="AS92" s="90"/>
      <c r="AT92" s="90"/>
      <c r="AU92" s="90"/>
      <c r="AV92" s="90"/>
      <c r="AW92" s="90"/>
      <c r="AX92" s="90"/>
      <c r="AY92" s="90"/>
      <c r="AZ92" s="90"/>
      <c r="BA92" s="90"/>
      <c r="BB92" s="90"/>
      <c r="BC92" s="90"/>
      <c r="BD92" s="90"/>
      <c r="BE92" s="90"/>
      <c r="BF92" s="90"/>
      <c r="BG92" s="90"/>
      <c r="BH92" s="90"/>
      <c r="BI92" s="90"/>
      <c r="BJ92" s="90"/>
      <c r="BK92" s="90"/>
      <c r="BL92" s="90"/>
      <c r="BM92" s="90"/>
      <c r="BN92" s="90"/>
      <c r="BO92" s="90"/>
      <c r="BP92" s="90"/>
      <c r="BQ92" s="90"/>
      <c r="BR92" s="90"/>
      <c r="BS92" s="90"/>
      <c r="BT92" s="90"/>
      <c r="BU92" s="90"/>
      <c r="BV92" s="90"/>
      <c r="BW92" s="90"/>
      <c r="BX92" s="90"/>
      <c r="BY92" s="90"/>
      <c r="BZ92" s="90"/>
      <c r="CA92" s="90"/>
      <c r="CB92" s="52"/>
      <c r="CC92" s="90">
        <f>SUM(D92:AO92)-'A1'!L92-'A2'!Y92-'A3'!P97-'A3'!X97-'A3'!Z97*2</f>
        <v>0</v>
      </c>
    </row>
    <row r="93" spans="2:81" s="53" customFormat="1" ht="17.100000000000001" customHeight="1">
      <c r="B93" s="319"/>
      <c r="C93" s="184" t="s">
        <v>157</v>
      </c>
      <c r="D93" s="376"/>
      <c r="E93" s="376"/>
      <c r="F93" s="376"/>
      <c r="G93" s="376"/>
      <c r="H93" s="376"/>
      <c r="I93" s="376"/>
      <c r="J93" s="376"/>
      <c r="K93" s="376"/>
      <c r="L93" s="376"/>
      <c r="M93" s="376"/>
      <c r="N93" s="376"/>
      <c r="O93" s="376"/>
      <c r="P93" s="376"/>
      <c r="Q93" s="376"/>
      <c r="R93" s="376"/>
      <c r="S93" s="376"/>
      <c r="T93" s="376"/>
      <c r="U93" s="376"/>
      <c r="V93" s="376"/>
      <c r="W93" s="376"/>
      <c r="X93" s="376"/>
      <c r="Y93" s="376"/>
      <c r="Z93" s="376"/>
      <c r="AA93" s="376"/>
      <c r="AB93" s="376"/>
      <c r="AC93" s="376"/>
      <c r="AD93" s="376"/>
      <c r="AE93" s="376"/>
      <c r="AF93" s="376"/>
      <c r="AG93" s="376"/>
      <c r="AH93" s="376"/>
      <c r="AI93" s="376"/>
      <c r="AJ93" s="376"/>
      <c r="AK93" s="376"/>
      <c r="AL93" s="376"/>
      <c r="AM93" s="376"/>
      <c r="AN93" s="390"/>
      <c r="AO93" s="287"/>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c r="BO93" s="90"/>
      <c r="BP93" s="90"/>
      <c r="BQ93" s="90"/>
      <c r="BR93" s="90"/>
      <c r="BS93" s="90"/>
      <c r="BT93" s="90"/>
      <c r="BU93" s="90"/>
      <c r="BV93" s="90"/>
      <c r="BW93" s="90"/>
      <c r="BX93" s="90"/>
      <c r="BY93" s="90"/>
      <c r="BZ93" s="90"/>
      <c r="CA93" s="90"/>
      <c r="CB93" s="52"/>
      <c r="CC93" s="90">
        <f>SUM(D93:AO93)-'A1'!L93-'A2'!Y93-'A3'!P98-'A3'!X98-'A3'!Z98*2</f>
        <v>0</v>
      </c>
    </row>
    <row r="94" spans="2:81" s="53" customFormat="1" ht="17.100000000000001" customHeight="1">
      <c r="B94" s="319"/>
      <c r="C94" s="184" t="s">
        <v>89</v>
      </c>
      <c r="D94" s="376"/>
      <c r="E94" s="376"/>
      <c r="F94" s="376"/>
      <c r="G94" s="376"/>
      <c r="H94" s="376"/>
      <c r="I94" s="376"/>
      <c r="J94" s="376"/>
      <c r="K94" s="376"/>
      <c r="L94" s="376"/>
      <c r="M94" s="376"/>
      <c r="N94" s="376"/>
      <c r="O94" s="376"/>
      <c r="P94" s="376"/>
      <c r="Q94" s="376"/>
      <c r="R94" s="376"/>
      <c r="S94" s="376"/>
      <c r="T94" s="376"/>
      <c r="U94" s="376"/>
      <c r="V94" s="376"/>
      <c r="W94" s="376"/>
      <c r="X94" s="376"/>
      <c r="Y94" s="376"/>
      <c r="Z94" s="376"/>
      <c r="AA94" s="376"/>
      <c r="AB94" s="376"/>
      <c r="AC94" s="376"/>
      <c r="AD94" s="376"/>
      <c r="AE94" s="376"/>
      <c r="AF94" s="376"/>
      <c r="AG94" s="376"/>
      <c r="AH94" s="376"/>
      <c r="AI94" s="376"/>
      <c r="AJ94" s="376"/>
      <c r="AK94" s="376"/>
      <c r="AL94" s="376"/>
      <c r="AM94" s="376"/>
      <c r="AN94" s="390"/>
      <c r="AO94" s="287"/>
      <c r="AQ94" s="90"/>
      <c r="AR94" s="90"/>
      <c r="AS94" s="90"/>
      <c r="AT94" s="90"/>
      <c r="AU94" s="90"/>
      <c r="AV94" s="90"/>
      <c r="AW94" s="90"/>
      <c r="AX94" s="90"/>
      <c r="AY94" s="90"/>
      <c r="AZ94" s="90"/>
      <c r="BA94" s="90"/>
      <c r="BB94" s="90"/>
      <c r="BC94" s="90"/>
      <c r="BD94" s="90"/>
      <c r="BE94" s="90"/>
      <c r="BF94" s="90"/>
      <c r="BG94" s="90"/>
      <c r="BH94" s="90"/>
      <c r="BI94" s="90"/>
      <c r="BJ94" s="90"/>
      <c r="BK94" s="90"/>
      <c r="BL94" s="90"/>
      <c r="BM94" s="90"/>
      <c r="BN94" s="90"/>
      <c r="BO94" s="90"/>
      <c r="BP94" s="90"/>
      <c r="BQ94" s="90"/>
      <c r="BR94" s="90"/>
      <c r="BS94" s="90"/>
      <c r="BT94" s="90"/>
      <c r="BU94" s="90"/>
      <c r="BV94" s="90"/>
      <c r="BW94" s="90"/>
      <c r="BX94" s="90"/>
      <c r="BY94" s="90"/>
      <c r="BZ94" s="90"/>
      <c r="CA94" s="90"/>
      <c r="CB94" s="52"/>
      <c r="CC94" s="90">
        <f>SUM(D94:AO94)-'A1'!L94-'A2'!Y94-'A3'!P99-'A3'!X99-'A3'!Z99*2</f>
        <v>0</v>
      </c>
    </row>
    <row r="95" spans="2:81" s="53" customFormat="1" ht="17.100000000000001" customHeight="1">
      <c r="B95" s="319"/>
      <c r="C95" s="424" t="s">
        <v>45</v>
      </c>
      <c r="D95" s="376"/>
      <c r="E95" s="376"/>
      <c r="F95" s="376"/>
      <c r="G95" s="376"/>
      <c r="H95" s="376"/>
      <c r="I95" s="376"/>
      <c r="J95" s="376"/>
      <c r="K95" s="376"/>
      <c r="L95" s="376"/>
      <c r="M95" s="376"/>
      <c r="N95" s="376"/>
      <c r="O95" s="376"/>
      <c r="P95" s="376"/>
      <c r="Q95" s="376"/>
      <c r="R95" s="376"/>
      <c r="S95" s="376"/>
      <c r="T95" s="376"/>
      <c r="U95" s="376"/>
      <c r="V95" s="376"/>
      <c r="W95" s="376"/>
      <c r="X95" s="376"/>
      <c r="Y95" s="376"/>
      <c r="Z95" s="376"/>
      <c r="AA95" s="376"/>
      <c r="AB95" s="376"/>
      <c r="AC95" s="376"/>
      <c r="AD95" s="376"/>
      <c r="AE95" s="376"/>
      <c r="AF95" s="376"/>
      <c r="AG95" s="376"/>
      <c r="AH95" s="376"/>
      <c r="AI95" s="376"/>
      <c r="AJ95" s="376"/>
      <c r="AK95" s="376"/>
      <c r="AL95" s="376"/>
      <c r="AM95" s="376"/>
      <c r="AN95" s="390"/>
      <c r="AO95" s="287"/>
      <c r="AQ95" s="90"/>
      <c r="AR95" s="90"/>
      <c r="AS95" s="90"/>
      <c r="AT95" s="90"/>
      <c r="AU95" s="90"/>
      <c r="AV95" s="90"/>
      <c r="AW95" s="90"/>
      <c r="AX95" s="90"/>
      <c r="AY95" s="90"/>
      <c r="AZ95" s="90"/>
      <c r="BA95" s="90"/>
      <c r="BB95" s="90"/>
      <c r="BC95" s="90"/>
      <c r="BD95" s="90"/>
      <c r="BE95" s="90"/>
      <c r="BF95" s="90"/>
      <c r="BG95" s="90"/>
      <c r="BH95" s="90"/>
      <c r="BI95" s="90"/>
      <c r="BJ95" s="90"/>
      <c r="BK95" s="90"/>
      <c r="BL95" s="90"/>
      <c r="BM95" s="90"/>
      <c r="BN95" s="90"/>
      <c r="BO95" s="90"/>
      <c r="BP95" s="90"/>
      <c r="BQ95" s="90"/>
      <c r="BR95" s="90"/>
      <c r="BS95" s="90"/>
      <c r="BT95" s="90"/>
      <c r="BU95" s="90"/>
      <c r="BV95" s="90"/>
      <c r="BW95" s="90"/>
      <c r="BX95" s="90"/>
      <c r="BY95" s="90"/>
      <c r="BZ95" s="90"/>
      <c r="CA95" s="90"/>
      <c r="CB95" s="52"/>
      <c r="CC95" s="90">
        <f>SUM(D95:AO95)-'A1'!L95-'A2'!Y95-'A3'!P100-'A3'!X100-'A3'!Z100*2</f>
        <v>0</v>
      </c>
    </row>
    <row r="96" spans="2:81" s="53" customFormat="1" ht="16.5" customHeight="1">
      <c r="B96" s="319"/>
      <c r="C96" s="424" t="s">
        <v>124</v>
      </c>
      <c r="D96" s="376"/>
      <c r="E96" s="376"/>
      <c r="F96" s="376"/>
      <c r="G96" s="376"/>
      <c r="H96" s="376"/>
      <c r="I96" s="376"/>
      <c r="J96" s="376"/>
      <c r="K96" s="376"/>
      <c r="L96" s="376"/>
      <c r="M96" s="376"/>
      <c r="N96" s="376"/>
      <c r="O96" s="376"/>
      <c r="P96" s="376"/>
      <c r="Q96" s="376"/>
      <c r="R96" s="376"/>
      <c r="S96" s="376"/>
      <c r="T96" s="376"/>
      <c r="U96" s="376"/>
      <c r="V96" s="376"/>
      <c r="W96" s="376"/>
      <c r="X96" s="376"/>
      <c r="Y96" s="376"/>
      <c r="Z96" s="376"/>
      <c r="AA96" s="376"/>
      <c r="AB96" s="376"/>
      <c r="AC96" s="376"/>
      <c r="AD96" s="376"/>
      <c r="AE96" s="376"/>
      <c r="AF96" s="376"/>
      <c r="AG96" s="376"/>
      <c r="AH96" s="376"/>
      <c r="AI96" s="376"/>
      <c r="AJ96" s="376"/>
      <c r="AK96" s="376"/>
      <c r="AL96" s="376"/>
      <c r="AM96" s="376"/>
      <c r="AN96" s="390"/>
      <c r="AO96" s="287"/>
      <c r="AQ96" s="90"/>
      <c r="AR96" s="90"/>
      <c r="AS96" s="90"/>
      <c r="AT96" s="90"/>
      <c r="AU96" s="90"/>
      <c r="AV96" s="90"/>
      <c r="AW96" s="90"/>
      <c r="AX96" s="90"/>
      <c r="AY96" s="90"/>
      <c r="AZ96" s="90"/>
      <c r="BA96" s="90"/>
      <c r="BB96" s="90"/>
      <c r="BC96" s="90"/>
      <c r="BD96" s="90"/>
      <c r="BE96" s="90"/>
      <c r="BF96" s="90"/>
      <c r="BG96" s="90"/>
      <c r="BH96" s="90"/>
      <c r="BI96" s="90"/>
      <c r="BJ96" s="90"/>
      <c r="BK96" s="90"/>
      <c r="BL96" s="90"/>
      <c r="BM96" s="90"/>
      <c r="BN96" s="90"/>
      <c r="BO96" s="90"/>
      <c r="BP96" s="90"/>
      <c r="BQ96" s="90"/>
      <c r="BR96" s="90"/>
      <c r="BS96" s="90"/>
      <c r="BT96" s="90"/>
      <c r="BU96" s="90"/>
      <c r="BV96" s="90"/>
      <c r="BW96" s="90"/>
      <c r="BX96" s="90"/>
      <c r="BY96" s="90"/>
      <c r="BZ96" s="90"/>
      <c r="CA96" s="90"/>
      <c r="CB96" s="52"/>
      <c r="CC96" s="90">
        <f>SUM(D96:AO96)-'A1'!L96-'A2'!Y96-'A3'!P101-'A3'!X101-'A3'!Z101*2</f>
        <v>0</v>
      </c>
    </row>
    <row r="97" spans="2:81" s="57" customFormat="1" ht="24.9" customHeight="1">
      <c r="B97" s="320"/>
      <c r="C97" s="183" t="s">
        <v>12</v>
      </c>
      <c r="D97" s="380"/>
      <c r="E97" s="380"/>
      <c r="F97" s="380"/>
      <c r="G97" s="380"/>
      <c r="H97" s="380"/>
      <c r="I97" s="380"/>
      <c r="J97" s="380"/>
      <c r="K97" s="380"/>
      <c r="L97" s="380"/>
      <c r="M97" s="380"/>
      <c r="N97" s="380"/>
      <c r="O97" s="380"/>
      <c r="P97" s="380"/>
      <c r="Q97" s="380"/>
      <c r="R97" s="380"/>
      <c r="S97" s="380"/>
      <c r="T97" s="380"/>
      <c r="U97" s="380"/>
      <c r="V97" s="380"/>
      <c r="W97" s="380"/>
      <c r="X97" s="380"/>
      <c r="Y97" s="380"/>
      <c r="Z97" s="380"/>
      <c r="AA97" s="380"/>
      <c r="AB97" s="380"/>
      <c r="AC97" s="380"/>
      <c r="AD97" s="380"/>
      <c r="AE97" s="380"/>
      <c r="AF97" s="380"/>
      <c r="AG97" s="380"/>
      <c r="AH97" s="380"/>
      <c r="AI97" s="380"/>
      <c r="AJ97" s="380"/>
      <c r="AK97" s="380"/>
      <c r="AL97" s="380"/>
      <c r="AM97" s="380"/>
      <c r="AN97" s="386"/>
      <c r="AO97" s="286"/>
      <c r="AQ97" s="92">
        <f t="shared" ref="AQ97:BJ97" si="61">+D97-SUM(D98:D99)</f>
        <v>0</v>
      </c>
      <c r="AR97" s="92">
        <f t="shared" si="61"/>
        <v>0</v>
      </c>
      <c r="AS97" s="92">
        <f t="shared" si="61"/>
        <v>0</v>
      </c>
      <c r="AT97" s="92">
        <f t="shared" si="61"/>
        <v>0</v>
      </c>
      <c r="AU97" s="92">
        <f t="shared" si="61"/>
        <v>0</v>
      </c>
      <c r="AV97" s="92">
        <f t="shared" si="61"/>
        <v>0</v>
      </c>
      <c r="AW97" s="92">
        <f t="shared" si="61"/>
        <v>0</v>
      </c>
      <c r="AX97" s="92">
        <f t="shared" si="61"/>
        <v>0</v>
      </c>
      <c r="AY97" s="92">
        <f t="shared" si="61"/>
        <v>0</v>
      </c>
      <c r="AZ97" s="92">
        <f t="shared" si="61"/>
        <v>0</v>
      </c>
      <c r="BA97" s="92">
        <f t="shared" si="61"/>
        <v>0</v>
      </c>
      <c r="BB97" s="92">
        <f t="shared" si="61"/>
        <v>0</v>
      </c>
      <c r="BC97" s="92">
        <f t="shared" si="61"/>
        <v>0</v>
      </c>
      <c r="BD97" s="92">
        <f t="shared" si="61"/>
        <v>0</v>
      </c>
      <c r="BE97" s="92">
        <f t="shared" si="61"/>
        <v>0</v>
      </c>
      <c r="BF97" s="92">
        <f t="shared" si="61"/>
        <v>0</v>
      </c>
      <c r="BG97" s="92">
        <f t="shared" si="61"/>
        <v>0</v>
      </c>
      <c r="BH97" s="92">
        <f t="shared" si="61"/>
        <v>0</v>
      </c>
      <c r="BI97" s="92">
        <f t="shared" si="61"/>
        <v>0</v>
      </c>
      <c r="BJ97" s="92">
        <f t="shared" si="61"/>
        <v>0</v>
      </c>
      <c r="BK97" s="92">
        <f t="shared" ref="BK97:CA97" si="62">+X97-SUM(X98:X99)</f>
        <v>0</v>
      </c>
      <c r="BL97" s="92">
        <f t="shared" si="62"/>
        <v>0</v>
      </c>
      <c r="BM97" s="92">
        <f t="shared" si="62"/>
        <v>0</v>
      </c>
      <c r="BN97" s="92">
        <f t="shared" si="62"/>
        <v>0</v>
      </c>
      <c r="BO97" s="92">
        <f t="shared" si="62"/>
        <v>0</v>
      </c>
      <c r="BP97" s="92">
        <f t="shared" si="62"/>
        <v>0</v>
      </c>
      <c r="BQ97" s="92">
        <f t="shared" si="62"/>
        <v>0</v>
      </c>
      <c r="BR97" s="92">
        <f t="shared" si="62"/>
        <v>0</v>
      </c>
      <c r="BS97" s="92">
        <f t="shared" si="62"/>
        <v>0</v>
      </c>
      <c r="BT97" s="92">
        <f t="shared" si="62"/>
        <v>0</v>
      </c>
      <c r="BU97" s="92">
        <f t="shared" si="62"/>
        <v>0</v>
      </c>
      <c r="BV97" s="92">
        <f t="shared" si="62"/>
        <v>0</v>
      </c>
      <c r="BW97" s="92">
        <f t="shared" si="62"/>
        <v>0</v>
      </c>
      <c r="BX97" s="92">
        <f t="shared" si="62"/>
        <v>0</v>
      </c>
      <c r="BY97" s="92">
        <f t="shared" si="62"/>
        <v>0</v>
      </c>
      <c r="BZ97" s="92">
        <f t="shared" si="62"/>
        <v>0</v>
      </c>
      <c r="CA97" s="92">
        <f t="shared" si="62"/>
        <v>0</v>
      </c>
      <c r="CB97" s="56"/>
      <c r="CC97" s="92">
        <f>SUM(D97:AO97)-'A1'!L97-'A2'!Y97-'A3'!P102-'A3'!X102-'A3'!Z102*2</f>
        <v>0</v>
      </c>
    </row>
    <row r="98" spans="2:81" s="102" customFormat="1" ht="17.100000000000001" customHeight="1">
      <c r="B98" s="253"/>
      <c r="C98" s="184" t="s">
        <v>52</v>
      </c>
      <c r="D98" s="379"/>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9"/>
      <c r="AG98" s="379"/>
      <c r="AH98" s="379"/>
      <c r="AI98" s="379"/>
      <c r="AJ98" s="379"/>
      <c r="AK98" s="379"/>
      <c r="AL98" s="379"/>
      <c r="AM98" s="379"/>
      <c r="AN98" s="377"/>
      <c r="AO98" s="288"/>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00"/>
      <c r="BZ98" s="100"/>
      <c r="CA98" s="100"/>
      <c r="CB98" s="101"/>
      <c r="CC98" s="90">
        <f>SUM(D98:AO98)-'A1'!L98-'A2'!Y98-'A3'!P103-'A3'!X103-'A3'!Z103*2</f>
        <v>0</v>
      </c>
    </row>
    <row r="99" spans="2:81" s="53" customFormat="1" ht="17.100000000000001" customHeight="1">
      <c r="B99" s="319"/>
      <c r="C99" s="184" t="s">
        <v>53</v>
      </c>
      <c r="D99" s="376"/>
      <c r="E99" s="376"/>
      <c r="F99" s="376"/>
      <c r="G99" s="376"/>
      <c r="H99" s="376"/>
      <c r="I99" s="376"/>
      <c r="J99" s="376"/>
      <c r="K99" s="376"/>
      <c r="L99" s="376"/>
      <c r="M99" s="376"/>
      <c r="N99" s="376"/>
      <c r="O99" s="376"/>
      <c r="P99" s="376"/>
      <c r="Q99" s="376"/>
      <c r="R99" s="376"/>
      <c r="S99" s="376"/>
      <c r="T99" s="376"/>
      <c r="U99" s="376"/>
      <c r="V99" s="376"/>
      <c r="W99" s="376"/>
      <c r="X99" s="376"/>
      <c r="Y99" s="376"/>
      <c r="Z99" s="376"/>
      <c r="AA99" s="376"/>
      <c r="AB99" s="376"/>
      <c r="AC99" s="376"/>
      <c r="AD99" s="376"/>
      <c r="AE99" s="376"/>
      <c r="AF99" s="376"/>
      <c r="AG99" s="376"/>
      <c r="AH99" s="376"/>
      <c r="AI99" s="376"/>
      <c r="AJ99" s="376"/>
      <c r="AK99" s="376"/>
      <c r="AL99" s="376"/>
      <c r="AM99" s="376"/>
      <c r="AN99" s="390"/>
      <c r="AO99" s="287"/>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0"/>
      <c r="BQ99" s="90"/>
      <c r="BR99" s="90"/>
      <c r="BS99" s="90"/>
      <c r="BT99" s="90"/>
      <c r="BU99" s="90"/>
      <c r="BV99" s="90"/>
      <c r="BW99" s="90"/>
      <c r="BX99" s="90"/>
      <c r="BY99" s="90"/>
      <c r="BZ99" s="90"/>
      <c r="CA99" s="90"/>
      <c r="CB99" s="52"/>
      <c r="CC99" s="90">
        <f>SUM(D99:AO99)-'A1'!L99-'A2'!Y99-'A3'!P104-'A3'!X104-'A3'!Z104*2</f>
        <v>0</v>
      </c>
    </row>
    <row r="100" spans="2:81" s="57" customFormat="1" ht="30" customHeight="1">
      <c r="B100" s="322"/>
      <c r="C100" s="461" t="s">
        <v>41</v>
      </c>
      <c r="D100" s="381">
        <f t="shared" ref="D100:AN100" si="63">+SUM(D97,D88,D85)</f>
        <v>0</v>
      </c>
      <c r="E100" s="381">
        <f t="shared" si="63"/>
        <v>0</v>
      </c>
      <c r="F100" s="381">
        <f t="shared" si="63"/>
        <v>0</v>
      </c>
      <c r="G100" s="381">
        <f t="shared" si="63"/>
        <v>0</v>
      </c>
      <c r="H100" s="381">
        <f t="shared" si="63"/>
        <v>0</v>
      </c>
      <c r="I100" s="381">
        <f t="shared" si="63"/>
        <v>0</v>
      </c>
      <c r="J100" s="381">
        <f t="shared" si="63"/>
        <v>0</v>
      </c>
      <c r="K100" s="381">
        <f t="shared" si="63"/>
        <v>0</v>
      </c>
      <c r="L100" s="381">
        <f t="shared" si="63"/>
        <v>0</v>
      </c>
      <c r="M100" s="381">
        <f t="shared" si="63"/>
        <v>0</v>
      </c>
      <c r="N100" s="381">
        <f t="shared" si="63"/>
        <v>0</v>
      </c>
      <c r="O100" s="381">
        <f t="shared" si="63"/>
        <v>0</v>
      </c>
      <c r="P100" s="381">
        <f t="shared" si="63"/>
        <v>0</v>
      </c>
      <c r="Q100" s="381">
        <f t="shared" si="63"/>
        <v>0</v>
      </c>
      <c r="R100" s="381">
        <f t="shared" si="63"/>
        <v>0</v>
      </c>
      <c r="S100" s="381">
        <f t="shared" si="63"/>
        <v>0</v>
      </c>
      <c r="T100" s="381">
        <f t="shared" si="63"/>
        <v>0</v>
      </c>
      <c r="U100" s="381">
        <f t="shared" si="63"/>
        <v>0</v>
      </c>
      <c r="V100" s="381">
        <f t="shared" si="63"/>
        <v>0</v>
      </c>
      <c r="W100" s="381">
        <f t="shared" si="63"/>
        <v>0</v>
      </c>
      <c r="X100" s="381">
        <f t="shared" si="63"/>
        <v>0</v>
      </c>
      <c r="Y100" s="381">
        <f t="shared" si="63"/>
        <v>0</v>
      </c>
      <c r="Z100" s="381">
        <f t="shared" si="63"/>
        <v>0</v>
      </c>
      <c r="AA100" s="381">
        <f t="shared" si="63"/>
        <v>0</v>
      </c>
      <c r="AB100" s="381">
        <f t="shared" si="63"/>
        <v>0</v>
      </c>
      <c r="AC100" s="381">
        <f t="shared" si="63"/>
        <v>0</v>
      </c>
      <c r="AD100" s="381">
        <f t="shared" si="63"/>
        <v>0</v>
      </c>
      <c r="AE100" s="381">
        <f t="shared" si="63"/>
        <v>0</v>
      </c>
      <c r="AF100" s="381">
        <f t="shared" si="63"/>
        <v>0</v>
      </c>
      <c r="AG100" s="381">
        <f t="shared" si="63"/>
        <v>0</v>
      </c>
      <c r="AH100" s="381">
        <f t="shared" si="63"/>
        <v>0</v>
      </c>
      <c r="AI100" s="381">
        <f t="shared" si="63"/>
        <v>0</v>
      </c>
      <c r="AJ100" s="381">
        <f t="shared" si="63"/>
        <v>0</v>
      </c>
      <c r="AK100" s="381">
        <f t="shared" si="63"/>
        <v>0</v>
      </c>
      <c r="AL100" s="381">
        <f t="shared" si="63"/>
        <v>0</v>
      </c>
      <c r="AM100" s="381">
        <f t="shared" si="63"/>
        <v>0</v>
      </c>
      <c r="AN100" s="378">
        <f t="shared" si="63"/>
        <v>0</v>
      </c>
      <c r="AO100" s="286"/>
      <c r="AP100" s="56"/>
      <c r="AQ100" s="92">
        <f t="shared" ref="AQ100:BJ100" si="64">+D100-D85-D88-D97</f>
        <v>0</v>
      </c>
      <c r="AR100" s="92">
        <f t="shared" si="64"/>
        <v>0</v>
      </c>
      <c r="AS100" s="92">
        <f t="shared" si="64"/>
        <v>0</v>
      </c>
      <c r="AT100" s="92">
        <f t="shared" si="64"/>
        <v>0</v>
      </c>
      <c r="AU100" s="92">
        <f t="shared" si="64"/>
        <v>0</v>
      </c>
      <c r="AV100" s="92">
        <f t="shared" si="64"/>
        <v>0</v>
      </c>
      <c r="AW100" s="92">
        <f t="shared" si="64"/>
        <v>0</v>
      </c>
      <c r="AX100" s="92">
        <f t="shared" si="64"/>
        <v>0</v>
      </c>
      <c r="AY100" s="92">
        <f t="shared" si="64"/>
        <v>0</v>
      </c>
      <c r="AZ100" s="92">
        <f t="shared" si="64"/>
        <v>0</v>
      </c>
      <c r="BA100" s="92">
        <f t="shared" si="64"/>
        <v>0</v>
      </c>
      <c r="BB100" s="92">
        <f t="shared" si="64"/>
        <v>0</v>
      </c>
      <c r="BC100" s="92">
        <f t="shared" si="64"/>
        <v>0</v>
      </c>
      <c r="BD100" s="92">
        <f t="shared" si="64"/>
        <v>0</v>
      </c>
      <c r="BE100" s="92">
        <f t="shared" si="64"/>
        <v>0</v>
      </c>
      <c r="BF100" s="92">
        <f t="shared" si="64"/>
        <v>0</v>
      </c>
      <c r="BG100" s="92">
        <f t="shared" si="64"/>
        <v>0</v>
      </c>
      <c r="BH100" s="92">
        <f t="shared" si="64"/>
        <v>0</v>
      </c>
      <c r="BI100" s="92">
        <f t="shared" si="64"/>
        <v>0</v>
      </c>
      <c r="BJ100" s="92">
        <f t="shared" si="64"/>
        <v>0</v>
      </c>
      <c r="BK100" s="92">
        <f t="shared" ref="BK100:CA100" si="65">+X100-X85-X88-X97</f>
        <v>0</v>
      </c>
      <c r="BL100" s="92">
        <f t="shared" si="65"/>
        <v>0</v>
      </c>
      <c r="BM100" s="92">
        <f t="shared" si="65"/>
        <v>0</v>
      </c>
      <c r="BN100" s="92">
        <f t="shared" si="65"/>
        <v>0</v>
      </c>
      <c r="BO100" s="92">
        <f t="shared" si="65"/>
        <v>0</v>
      </c>
      <c r="BP100" s="92">
        <f t="shared" si="65"/>
        <v>0</v>
      </c>
      <c r="BQ100" s="92">
        <f t="shared" si="65"/>
        <v>0</v>
      </c>
      <c r="BR100" s="92">
        <f t="shared" si="65"/>
        <v>0</v>
      </c>
      <c r="BS100" s="92">
        <f t="shared" si="65"/>
        <v>0</v>
      </c>
      <c r="BT100" s="92">
        <f t="shared" si="65"/>
        <v>0</v>
      </c>
      <c r="BU100" s="92">
        <f t="shared" si="65"/>
        <v>0</v>
      </c>
      <c r="BV100" s="92">
        <f t="shared" si="65"/>
        <v>0</v>
      </c>
      <c r="BW100" s="92">
        <f t="shared" si="65"/>
        <v>0</v>
      </c>
      <c r="BX100" s="92">
        <f t="shared" si="65"/>
        <v>0</v>
      </c>
      <c r="BY100" s="92">
        <f t="shared" si="65"/>
        <v>0</v>
      </c>
      <c r="BZ100" s="92">
        <f t="shared" si="65"/>
        <v>0</v>
      </c>
      <c r="CA100" s="92">
        <f t="shared" si="65"/>
        <v>0</v>
      </c>
      <c r="CB100" s="56"/>
      <c r="CC100" s="92">
        <f>SUM(D100:AO100)-'A1'!L100-'A2'!Y100-'A3'!P105-'A3'!X105-'A3'!Z105*2</f>
        <v>0</v>
      </c>
    </row>
    <row r="101" spans="2:81" s="102" customFormat="1" ht="17.100000000000001" customHeight="1">
      <c r="B101" s="253"/>
      <c r="C101" s="462" t="s">
        <v>196</v>
      </c>
      <c r="D101" s="261"/>
      <c r="E101" s="261"/>
      <c r="F101" s="261"/>
      <c r="G101" s="261"/>
      <c r="H101" s="261"/>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F101" s="261"/>
      <c r="AG101" s="261"/>
      <c r="AH101" s="261"/>
      <c r="AI101" s="261"/>
      <c r="AJ101" s="261"/>
      <c r="AK101" s="261"/>
      <c r="AL101" s="261"/>
      <c r="AM101" s="261"/>
      <c r="AN101" s="271"/>
      <c r="AO101" s="288"/>
      <c r="AP101" s="101"/>
      <c r="AQ101" s="100">
        <f t="shared" ref="AQ101:BJ101" si="66">+IF((D101+D102&gt;D100),111,0)</f>
        <v>0</v>
      </c>
      <c r="AR101" s="100">
        <f t="shared" si="66"/>
        <v>0</v>
      </c>
      <c r="AS101" s="100">
        <f t="shared" si="66"/>
        <v>0</v>
      </c>
      <c r="AT101" s="100">
        <f t="shared" si="66"/>
        <v>0</v>
      </c>
      <c r="AU101" s="100">
        <f t="shared" si="66"/>
        <v>0</v>
      </c>
      <c r="AV101" s="100">
        <f t="shared" si="66"/>
        <v>0</v>
      </c>
      <c r="AW101" s="100">
        <f t="shared" si="66"/>
        <v>0</v>
      </c>
      <c r="AX101" s="100">
        <f t="shared" si="66"/>
        <v>0</v>
      </c>
      <c r="AY101" s="100">
        <f t="shared" si="66"/>
        <v>0</v>
      </c>
      <c r="AZ101" s="100">
        <f t="shared" si="66"/>
        <v>0</v>
      </c>
      <c r="BA101" s="100">
        <f t="shared" si="66"/>
        <v>0</v>
      </c>
      <c r="BB101" s="100">
        <f t="shared" si="66"/>
        <v>0</v>
      </c>
      <c r="BC101" s="100">
        <f t="shared" si="66"/>
        <v>0</v>
      </c>
      <c r="BD101" s="100">
        <f t="shared" si="66"/>
        <v>0</v>
      </c>
      <c r="BE101" s="100">
        <f t="shared" si="66"/>
        <v>0</v>
      </c>
      <c r="BF101" s="100">
        <f t="shared" si="66"/>
        <v>0</v>
      </c>
      <c r="BG101" s="100">
        <f t="shared" si="66"/>
        <v>0</v>
      </c>
      <c r="BH101" s="100">
        <f t="shared" si="66"/>
        <v>0</v>
      </c>
      <c r="BI101" s="100">
        <f t="shared" si="66"/>
        <v>0</v>
      </c>
      <c r="BJ101" s="100">
        <f t="shared" si="66"/>
        <v>0</v>
      </c>
      <c r="BK101" s="100">
        <f t="shared" ref="BK101:CA101" si="67">+IF((X101+X102&gt;X100),111,0)</f>
        <v>0</v>
      </c>
      <c r="BL101" s="100">
        <f t="shared" si="67"/>
        <v>0</v>
      </c>
      <c r="BM101" s="100">
        <f t="shared" si="67"/>
        <v>0</v>
      </c>
      <c r="BN101" s="100">
        <f t="shared" si="67"/>
        <v>0</v>
      </c>
      <c r="BO101" s="100">
        <f t="shared" si="67"/>
        <v>0</v>
      </c>
      <c r="BP101" s="100">
        <f t="shared" si="67"/>
        <v>0</v>
      </c>
      <c r="BQ101" s="100">
        <f t="shared" si="67"/>
        <v>0</v>
      </c>
      <c r="BR101" s="100">
        <f t="shared" si="67"/>
        <v>0</v>
      </c>
      <c r="BS101" s="100">
        <f t="shared" si="67"/>
        <v>0</v>
      </c>
      <c r="BT101" s="100">
        <f t="shared" si="67"/>
        <v>0</v>
      </c>
      <c r="BU101" s="100">
        <f t="shared" si="67"/>
        <v>0</v>
      </c>
      <c r="BV101" s="100">
        <f t="shared" si="67"/>
        <v>0</v>
      </c>
      <c r="BW101" s="100">
        <f t="shared" si="67"/>
        <v>0</v>
      </c>
      <c r="BX101" s="100">
        <f t="shared" si="67"/>
        <v>0</v>
      </c>
      <c r="BY101" s="100">
        <f t="shared" si="67"/>
        <v>0</v>
      </c>
      <c r="BZ101" s="100">
        <f t="shared" si="67"/>
        <v>0</v>
      </c>
      <c r="CA101" s="100">
        <f t="shared" si="67"/>
        <v>0</v>
      </c>
      <c r="CB101" s="101"/>
      <c r="CC101" s="100">
        <f>SUM(D101:AO101)-'A1'!L101-'A2'!Y101-'A3'!P106-'A3'!X106-'A3'!Z106*2</f>
        <v>0</v>
      </c>
    </row>
    <row r="102" spans="2:81" s="102" customFormat="1" ht="17.100000000000001" customHeight="1">
      <c r="B102" s="253"/>
      <c r="C102" s="462" t="s">
        <v>197</v>
      </c>
      <c r="D102" s="261"/>
      <c r="E102" s="261"/>
      <c r="F102" s="261"/>
      <c r="G102" s="261"/>
      <c r="H102" s="261"/>
      <c r="I102" s="261"/>
      <c r="J102" s="261"/>
      <c r="K102" s="261"/>
      <c r="L102" s="261"/>
      <c r="M102" s="261"/>
      <c r="N102" s="261"/>
      <c r="O102" s="261"/>
      <c r="P102" s="261"/>
      <c r="Q102" s="261"/>
      <c r="R102" s="261"/>
      <c r="S102" s="261"/>
      <c r="T102" s="261"/>
      <c r="U102" s="261"/>
      <c r="V102" s="261"/>
      <c r="W102" s="261"/>
      <c r="X102" s="261"/>
      <c r="Y102" s="261"/>
      <c r="Z102" s="261"/>
      <c r="AA102" s="261"/>
      <c r="AB102" s="261"/>
      <c r="AC102" s="261"/>
      <c r="AD102" s="261"/>
      <c r="AE102" s="261"/>
      <c r="AF102" s="261"/>
      <c r="AG102" s="261"/>
      <c r="AH102" s="261"/>
      <c r="AI102" s="261"/>
      <c r="AJ102" s="261"/>
      <c r="AK102" s="261"/>
      <c r="AL102" s="261"/>
      <c r="AM102" s="261"/>
      <c r="AN102" s="271"/>
      <c r="AO102" s="288"/>
      <c r="AP102" s="101"/>
      <c r="AQ102" s="100"/>
      <c r="AR102" s="100"/>
      <c r="AS102" s="100"/>
      <c r="AT102" s="100"/>
      <c r="AU102" s="100"/>
      <c r="AV102" s="100"/>
      <c r="AW102" s="100"/>
      <c r="AX102" s="100"/>
      <c r="AY102" s="100"/>
      <c r="AZ102" s="100"/>
      <c r="BA102" s="100"/>
      <c r="BB102" s="100"/>
      <c r="BC102" s="100"/>
      <c r="BD102" s="100"/>
      <c r="BE102" s="100"/>
      <c r="BF102" s="100"/>
      <c r="BG102" s="100"/>
      <c r="BH102" s="100"/>
      <c r="BI102" s="100"/>
      <c r="BJ102" s="100"/>
      <c r="BK102" s="100"/>
      <c r="BL102" s="100"/>
      <c r="BM102" s="100"/>
      <c r="BN102" s="100"/>
      <c r="BO102" s="100"/>
      <c r="BP102" s="100"/>
      <c r="BQ102" s="100"/>
      <c r="BR102" s="100"/>
      <c r="BS102" s="100"/>
      <c r="BT102" s="100"/>
      <c r="BU102" s="100"/>
      <c r="BV102" s="100"/>
      <c r="BW102" s="100"/>
      <c r="BX102" s="100"/>
      <c r="BY102" s="100"/>
      <c r="BZ102" s="100"/>
      <c r="CA102" s="100"/>
      <c r="CB102" s="101"/>
      <c r="CC102" s="100">
        <f>SUM(D102:AO102)-'A1'!L102-'A2'!Y102-'A3'!P107-'A3'!X107-'A3'!Z107*2</f>
        <v>0</v>
      </c>
    </row>
    <row r="103" spans="2:81" s="102" customFormat="1" ht="16.5" customHeight="1">
      <c r="B103" s="253"/>
      <c r="C103" s="463" t="s">
        <v>136</v>
      </c>
      <c r="D103" s="261"/>
      <c r="E103" s="261"/>
      <c r="F103" s="261"/>
      <c r="G103" s="261"/>
      <c r="H103" s="261"/>
      <c r="I103" s="261"/>
      <c r="J103" s="261"/>
      <c r="K103" s="261"/>
      <c r="L103" s="261"/>
      <c r="M103" s="261"/>
      <c r="N103" s="261"/>
      <c r="O103" s="261"/>
      <c r="P103" s="261"/>
      <c r="Q103" s="261"/>
      <c r="R103" s="261"/>
      <c r="S103" s="261"/>
      <c r="T103" s="261"/>
      <c r="U103" s="261"/>
      <c r="V103" s="261"/>
      <c r="W103" s="261"/>
      <c r="X103" s="261"/>
      <c r="Y103" s="261"/>
      <c r="Z103" s="261"/>
      <c r="AA103" s="261"/>
      <c r="AB103" s="261"/>
      <c r="AC103" s="261"/>
      <c r="AD103" s="261"/>
      <c r="AE103" s="261"/>
      <c r="AF103" s="261"/>
      <c r="AG103" s="261"/>
      <c r="AH103" s="261"/>
      <c r="AI103" s="261"/>
      <c r="AJ103" s="261"/>
      <c r="AK103" s="261"/>
      <c r="AL103" s="261"/>
      <c r="AM103" s="261"/>
      <c r="AN103" s="271"/>
      <c r="AO103" s="288"/>
      <c r="AP103" s="101"/>
      <c r="AQ103" s="100">
        <f t="shared" ref="AQ103:BJ103" si="68">+IF((D103&gt;D100),111,0)</f>
        <v>0</v>
      </c>
      <c r="AR103" s="100">
        <f t="shared" si="68"/>
        <v>0</v>
      </c>
      <c r="AS103" s="100">
        <f t="shared" si="68"/>
        <v>0</v>
      </c>
      <c r="AT103" s="100">
        <f t="shared" si="68"/>
        <v>0</v>
      </c>
      <c r="AU103" s="100">
        <f t="shared" si="68"/>
        <v>0</v>
      </c>
      <c r="AV103" s="100">
        <f t="shared" si="68"/>
        <v>0</v>
      </c>
      <c r="AW103" s="100">
        <f t="shared" si="68"/>
        <v>0</v>
      </c>
      <c r="AX103" s="100">
        <f t="shared" si="68"/>
        <v>0</v>
      </c>
      <c r="AY103" s="100">
        <f t="shared" si="68"/>
        <v>0</v>
      </c>
      <c r="AZ103" s="100">
        <f t="shared" si="68"/>
        <v>0</v>
      </c>
      <c r="BA103" s="100">
        <f t="shared" si="68"/>
        <v>0</v>
      </c>
      <c r="BB103" s="100">
        <f t="shared" si="68"/>
        <v>0</v>
      </c>
      <c r="BC103" s="100">
        <f t="shared" si="68"/>
        <v>0</v>
      </c>
      <c r="BD103" s="100">
        <f t="shared" si="68"/>
        <v>0</v>
      </c>
      <c r="BE103" s="100">
        <f t="shared" si="68"/>
        <v>0</v>
      </c>
      <c r="BF103" s="100">
        <f t="shared" si="68"/>
        <v>0</v>
      </c>
      <c r="BG103" s="100">
        <f t="shared" si="68"/>
        <v>0</v>
      </c>
      <c r="BH103" s="100">
        <f t="shared" si="68"/>
        <v>0</v>
      </c>
      <c r="BI103" s="100">
        <f t="shared" si="68"/>
        <v>0</v>
      </c>
      <c r="BJ103" s="100">
        <f t="shared" si="68"/>
        <v>0</v>
      </c>
      <c r="BK103" s="100">
        <f t="shared" ref="BK103:CA103" si="69">+IF((X103&gt;X100),111,0)</f>
        <v>0</v>
      </c>
      <c r="BL103" s="100">
        <f t="shared" si="69"/>
        <v>0</v>
      </c>
      <c r="BM103" s="100">
        <f t="shared" si="69"/>
        <v>0</v>
      </c>
      <c r="BN103" s="100">
        <f t="shared" si="69"/>
        <v>0</v>
      </c>
      <c r="BO103" s="100">
        <f t="shared" si="69"/>
        <v>0</v>
      </c>
      <c r="BP103" s="100">
        <f t="shared" si="69"/>
        <v>0</v>
      </c>
      <c r="BQ103" s="100">
        <f t="shared" si="69"/>
        <v>0</v>
      </c>
      <c r="BR103" s="100">
        <f t="shared" si="69"/>
        <v>0</v>
      </c>
      <c r="BS103" s="100">
        <f t="shared" si="69"/>
        <v>0</v>
      </c>
      <c r="BT103" s="100">
        <f t="shared" si="69"/>
        <v>0</v>
      </c>
      <c r="BU103" s="100">
        <f t="shared" si="69"/>
        <v>0</v>
      </c>
      <c r="BV103" s="100">
        <f t="shared" si="69"/>
        <v>0</v>
      </c>
      <c r="BW103" s="100">
        <f t="shared" si="69"/>
        <v>0</v>
      </c>
      <c r="BX103" s="100">
        <f t="shared" si="69"/>
        <v>0</v>
      </c>
      <c r="BY103" s="100">
        <f t="shared" si="69"/>
        <v>0</v>
      </c>
      <c r="BZ103" s="100">
        <f t="shared" si="69"/>
        <v>0</v>
      </c>
      <c r="CA103" s="100">
        <f t="shared" si="69"/>
        <v>0</v>
      </c>
      <c r="CB103" s="101"/>
      <c r="CC103" s="100">
        <f>SUM(D103:AO103)-'A1'!L103-'A2'!Y103-'A3'!P108-'A3'!X108-'A3'!Z108*2</f>
        <v>0</v>
      </c>
    </row>
    <row r="104" spans="2:81" s="57" customFormat="1" ht="24.9" customHeight="1">
      <c r="B104" s="323"/>
      <c r="C104" s="464" t="s">
        <v>180</v>
      </c>
      <c r="D104" s="382"/>
      <c r="E104" s="382"/>
      <c r="F104" s="382"/>
      <c r="G104" s="382"/>
      <c r="H104" s="382"/>
      <c r="I104" s="382"/>
      <c r="J104" s="382"/>
      <c r="K104" s="382"/>
      <c r="L104" s="382"/>
      <c r="M104" s="382"/>
      <c r="N104" s="382"/>
      <c r="O104" s="382"/>
      <c r="P104" s="382"/>
      <c r="Q104" s="382"/>
      <c r="R104" s="382"/>
      <c r="S104" s="382"/>
      <c r="T104" s="382"/>
      <c r="U104" s="382"/>
      <c r="V104" s="382"/>
      <c r="W104" s="382"/>
      <c r="X104" s="382"/>
      <c r="Y104" s="382"/>
      <c r="Z104" s="382"/>
      <c r="AA104" s="382"/>
      <c r="AB104" s="382"/>
      <c r="AC104" s="382"/>
      <c r="AD104" s="382"/>
      <c r="AE104" s="382"/>
      <c r="AF104" s="382"/>
      <c r="AG104" s="382"/>
      <c r="AH104" s="382"/>
      <c r="AI104" s="382"/>
      <c r="AJ104" s="382"/>
      <c r="AK104" s="382"/>
      <c r="AL104" s="382"/>
      <c r="AM104" s="382"/>
      <c r="AN104" s="387"/>
      <c r="AO104" s="286"/>
      <c r="AP104" s="56"/>
      <c r="AQ104" s="92"/>
      <c r="AR104" s="92"/>
      <c r="AS104" s="92"/>
      <c r="AT104" s="92"/>
      <c r="AU104" s="92"/>
      <c r="AV104" s="92"/>
      <c r="AW104" s="92"/>
      <c r="AX104" s="92"/>
      <c r="AY104" s="92"/>
      <c r="AZ104" s="92"/>
      <c r="BA104" s="92"/>
      <c r="BB104" s="92"/>
      <c r="BC104" s="92"/>
      <c r="BD104" s="92"/>
      <c r="BE104" s="92"/>
      <c r="BF104" s="92"/>
      <c r="BG104" s="92"/>
      <c r="BH104" s="92"/>
      <c r="BI104" s="92"/>
      <c r="BJ104" s="92"/>
      <c r="BK104" s="92"/>
      <c r="BL104" s="92"/>
      <c r="BM104" s="92"/>
      <c r="BN104" s="92"/>
      <c r="BO104" s="92"/>
      <c r="BP104" s="92"/>
      <c r="BQ104" s="92"/>
      <c r="BR104" s="92"/>
      <c r="BS104" s="92"/>
      <c r="BT104" s="92"/>
      <c r="BU104" s="92"/>
      <c r="BV104" s="92"/>
      <c r="BW104" s="92"/>
      <c r="BX104" s="92"/>
      <c r="BY104" s="92"/>
      <c r="BZ104" s="92"/>
      <c r="CA104" s="92"/>
      <c r="CB104" s="56"/>
      <c r="CC104" s="96"/>
    </row>
    <row r="105" spans="2:81" s="53" customFormat="1" ht="17.100000000000001" customHeight="1">
      <c r="B105" s="318"/>
      <c r="C105" s="457" t="s">
        <v>10</v>
      </c>
      <c r="D105" s="376"/>
      <c r="E105" s="376"/>
      <c r="F105" s="376"/>
      <c r="G105" s="376"/>
      <c r="H105" s="376"/>
      <c r="I105" s="376"/>
      <c r="J105" s="376"/>
      <c r="K105" s="376"/>
      <c r="L105" s="376"/>
      <c r="M105" s="376"/>
      <c r="N105" s="376"/>
      <c r="O105" s="376"/>
      <c r="P105" s="376"/>
      <c r="Q105" s="376"/>
      <c r="R105" s="376"/>
      <c r="S105" s="376"/>
      <c r="T105" s="376"/>
      <c r="U105" s="376"/>
      <c r="V105" s="376"/>
      <c r="W105" s="376"/>
      <c r="X105" s="376"/>
      <c r="Y105" s="376"/>
      <c r="Z105" s="376"/>
      <c r="AA105" s="376"/>
      <c r="AB105" s="376"/>
      <c r="AC105" s="376"/>
      <c r="AD105" s="376"/>
      <c r="AE105" s="376"/>
      <c r="AF105" s="376"/>
      <c r="AG105" s="376"/>
      <c r="AH105" s="376"/>
      <c r="AI105" s="376"/>
      <c r="AJ105" s="376"/>
      <c r="AK105" s="376"/>
      <c r="AL105" s="376"/>
      <c r="AM105" s="376"/>
      <c r="AN105" s="390"/>
      <c r="AO105" s="287"/>
      <c r="AQ105" s="90">
        <f t="shared" ref="AQ105:BJ105" si="70">+D105-SUM(D106:D107)</f>
        <v>0</v>
      </c>
      <c r="AR105" s="90">
        <f t="shared" si="70"/>
        <v>0</v>
      </c>
      <c r="AS105" s="90">
        <f t="shared" si="70"/>
        <v>0</v>
      </c>
      <c r="AT105" s="90">
        <f t="shared" si="70"/>
        <v>0</v>
      </c>
      <c r="AU105" s="90">
        <f t="shared" si="70"/>
        <v>0</v>
      </c>
      <c r="AV105" s="90">
        <f t="shared" si="70"/>
        <v>0</v>
      </c>
      <c r="AW105" s="90">
        <f t="shared" si="70"/>
        <v>0</v>
      </c>
      <c r="AX105" s="90">
        <f t="shared" si="70"/>
        <v>0</v>
      </c>
      <c r="AY105" s="90">
        <f t="shared" si="70"/>
        <v>0</v>
      </c>
      <c r="AZ105" s="90">
        <f t="shared" si="70"/>
        <v>0</v>
      </c>
      <c r="BA105" s="90">
        <f t="shared" si="70"/>
        <v>0</v>
      </c>
      <c r="BB105" s="90">
        <f t="shared" si="70"/>
        <v>0</v>
      </c>
      <c r="BC105" s="90">
        <f t="shared" si="70"/>
        <v>0</v>
      </c>
      <c r="BD105" s="90">
        <f t="shared" si="70"/>
        <v>0</v>
      </c>
      <c r="BE105" s="90">
        <f t="shared" si="70"/>
        <v>0</v>
      </c>
      <c r="BF105" s="90">
        <f t="shared" si="70"/>
        <v>0</v>
      </c>
      <c r="BG105" s="90">
        <f t="shared" si="70"/>
        <v>0</v>
      </c>
      <c r="BH105" s="90">
        <f t="shared" si="70"/>
        <v>0</v>
      </c>
      <c r="BI105" s="90">
        <f t="shared" si="70"/>
        <v>0</v>
      </c>
      <c r="BJ105" s="90">
        <f t="shared" si="70"/>
        <v>0</v>
      </c>
      <c r="BK105" s="90">
        <f t="shared" ref="BK105:CA105" si="71">+X105-SUM(X106:X107)</f>
        <v>0</v>
      </c>
      <c r="BL105" s="90">
        <f t="shared" si="71"/>
        <v>0</v>
      </c>
      <c r="BM105" s="90">
        <f t="shared" si="71"/>
        <v>0</v>
      </c>
      <c r="BN105" s="90">
        <f t="shared" si="71"/>
        <v>0</v>
      </c>
      <c r="BO105" s="90">
        <f t="shared" si="71"/>
        <v>0</v>
      </c>
      <c r="BP105" s="90">
        <f t="shared" si="71"/>
        <v>0</v>
      </c>
      <c r="BQ105" s="90">
        <f t="shared" si="71"/>
        <v>0</v>
      </c>
      <c r="BR105" s="90">
        <f t="shared" si="71"/>
        <v>0</v>
      </c>
      <c r="BS105" s="90">
        <f t="shared" si="71"/>
        <v>0</v>
      </c>
      <c r="BT105" s="90">
        <f t="shared" si="71"/>
        <v>0</v>
      </c>
      <c r="BU105" s="90">
        <f t="shared" si="71"/>
        <v>0</v>
      </c>
      <c r="BV105" s="90">
        <f t="shared" si="71"/>
        <v>0</v>
      </c>
      <c r="BW105" s="90">
        <f t="shared" si="71"/>
        <v>0</v>
      </c>
      <c r="BX105" s="90">
        <f t="shared" si="71"/>
        <v>0</v>
      </c>
      <c r="BY105" s="90">
        <f t="shared" si="71"/>
        <v>0</v>
      </c>
      <c r="BZ105" s="90">
        <f t="shared" si="71"/>
        <v>0</v>
      </c>
      <c r="CA105" s="90">
        <f t="shared" si="71"/>
        <v>0</v>
      </c>
      <c r="CB105" s="52"/>
      <c r="CC105" s="90">
        <f>SUM(D105:AO105)-'A1'!L105-'A2'!Y105-'A3'!P112-'A3'!X112-'A3'!Z112*2</f>
        <v>0</v>
      </c>
    </row>
    <row r="106" spans="2:81" s="53" customFormat="1" ht="17.100000000000001" customHeight="1">
      <c r="B106" s="319"/>
      <c r="C106" s="458" t="s">
        <v>52</v>
      </c>
      <c r="D106" s="376"/>
      <c r="E106" s="376"/>
      <c r="F106" s="376"/>
      <c r="G106" s="376"/>
      <c r="H106" s="376"/>
      <c r="I106" s="376"/>
      <c r="J106" s="376"/>
      <c r="K106" s="376"/>
      <c r="L106" s="376"/>
      <c r="M106" s="376"/>
      <c r="N106" s="376"/>
      <c r="O106" s="376"/>
      <c r="P106" s="376"/>
      <c r="Q106" s="376"/>
      <c r="R106" s="376"/>
      <c r="S106" s="376"/>
      <c r="T106" s="376"/>
      <c r="U106" s="376"/>
      <c r="V106" s="376"/>
      <c r="W106" s="376"/>
      <c r="X106" s="376"/>
      <c r="Y106" s="376"/>
      <c r="Z106" s="376"/>
      <c r="AA106" s="376"/>
      <c r="AB106" s="376"/>
      <c r="AC106" s="376"/>
      <c r="AD106" s="376"/>
      <c r="AE106" s="376"/>
      <c r="AF106" s="376"/>
      <c r="AG106" s="376"/>
      <c r="AH106" s="376"/>
      <c r="AI106" s="376"/>
      <c r="AJ106" s="376"/>
      <c r="AK106" s="376"/>
      <c r="AL106" s="376"/>
      <c r="AM106" s="376"/>
      <c r="AN106" s="390"/>
      <c r="AO106" s="287"/>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c r="BO106" s="90"/>
      <c r="BP106" s="90"/>
      <c r="BQ106" s="90"/>
      <c r="BR106" s="90"/>
      <c r="BS106" s="90"/>
      <c r="BT106" s="90"/>
      <c r="BU106" s="90"/>
      <c r="BV106" s="90"/>
      <c r="BW106" s="90"/>
      <c r="BX106" s="90"/>
      <c r="BY106" s="90"/>
      <c r="BZ106" s="90"/>
      <c r="CA106" s="90"/>
      <c r="CB106" s="52"/>
      <c r="CC106" s="90">
        <f>SUM(D106:AO106)-'A1'!L106-'A2'!Y106-'A3'!P113-'A3'!X113-'A3'!Z113*2</f>
        <v>0</v>
      </c>
    </row>
    <row r="107" spans="2:81" s="53" customFormat="1" ht="17.100000000000001" customHeight="1">
      <c r="B107" s="319"/>
      <c r="C107" s="458" t="s">
        <v>53</v>
      </c>
      <c r="D107" s="376"/>
      <c r="E107" s="376"/>
      <c r="F107" s="376"/>
      <c r="G107" s="376"/>
      <c r="H107" s="376"/>
      <c r="I107" s="376"/>
      <c r="J107" s="376"/>
      <c r="K107" s="376"/>
      <c r="L107" s="376"/>
      <c r="M107" s="376"/>
      <c r="N107" s="376"/>
      <c r="O107" s="376"/>
      <c r="P107" s="376"/>
      <c r="Q107" s="376"/>
      <c r="R107" s="376"/>
      <c r="S107" s="376"/>
      <c r="T107" s="376"/>
      <c r="U107" s="376"/>
      <c r="V107" s="376"/>
      <c r="W107" s="376"/>
      <c r="X107" s="376"/>
      <c r="Y107" s="376"/>
      <c r="Z107" s="376"/>
      <c r="AA107" s="376"/>
      <c r="AB107" s="376"/>
      <c r="AC107" s="376"/>
      <c r="AD107" s="376"/>
      <c r="AE107" s="376"/>
      <c r="AF107" s="376"/>
      <c r="AG107" s="376"/>
      <c r="AH107" s="376"/>
      <c r="AI107" s="376"/>
      <c r="AJ107" s="376"/>
      <c r="AK107" s="376"/>
      <c r="AL107" s="376"/>
      <c r="AM107" s="376"/>
      <c r="AN107" s="390"/>
      <c r="AO107" s="287"/>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c r="BS107" s="90"/>
      <c r="BT107" s="90"/>
      <c r="BU107" s="90"/>
      <c r="BV107" s="90"/>
      <c r="BW107" s="90"/>
      <c r="BX107" s="90"/>
      <c r="BY107" s="90"/>
      <c r="BZ107" s="90"/>
      <c r="CA107" s="90"/>
      <c r="CB107" s="52"/>
      <c r="CC107" s="90">
        <f>SUM(D107:AO107)-'A1'!L107-'A2'!Y107-'A3'!P114-'A3'!X114-'A3'!Z114*2</f>
        <v>0</v>
      </c>
    </row>
    <row r="108" spans="2:81" s="53" customFormat="1" ht="30" customHeight="1">
      <c r="B108" s="318"/>
      <c r="C108" s="457" t="s">
        <v>11</v>
      </c>
      <c r="D108" s="376"/>
      <c r="E108" s="376"/>
      <c r="F108" s="376"/>
      <c r="G108" s="376"/>
      <c r="H108" s="376"/>
      <c r="I108" s="376"/>
      <c r="J108" s="376"/>
      <c r="K108" s="376"/>
      <c r="L108" s="376"/>
      <c r="M108" s="376"/>
      <c r="N108" s="376"/>
      <c r="O108" s="376"/>
      <c r="P108" s="376"/>
      <c r="Q108" s="376"/>
      <c r="R108" s="376"/>
      <c r="S108" s="376"/>
      <c r="T108" s="376"/>
      <c r="U108" s="376"/>
      <c r="V108" s="376"/>
      <c r="W108" s="376"/>
      <c r="X108" s="376"/>
      <c r="Y108" s="376"/>
      <c r="Z108" s="376"/>
      <c r="AA108" s="376"/>
      <c r="AB108" s="376"/>
      <c r="AC108" s="376"/>
      <c r="AD108" s="376"/>
      <c r="AE108" s="376"/>
      <c r="AF108" s="376"/>
      <c r="AG108" s="376"/>
      <c r="AH108" s="376"/>
      <c r="AI108" s="376"/>
      <c r="AJ108" s="376"/>
      <c r="AK108" s="376"/>
      <c r="AL108" s="376"/>
      <c r="AM108" s="376"/>
      <c r="AN108" s="390"/>
      <c r="AO108" s="287"/>
      <c r="AQ108" s="90">
        <f t="shared" ref="AQ108:BJ108" si="72">+D108-SUM(D109:D110)</f>
        <v>0</v>
      </c>
      <c r="AR108" s="90">
        <f t="shared" si="72"/>
        <v>0</v>
      </c>
      <c r="AS108" s="90">
        <f t="shared" si="72"/>
        <v>0</v>
      </c>
      <c r="AT108" s="90">
        <f t="shared" si="72"/>
        <v>0</v>
      </c>
      <c r="AU108" s="90">
        <f t="shared" si="72"/>
        <v>0</v>
      </c>
      <c r="AV108" s="90">
        <f t="shared" si="72"/>
        <v>0</v>
      </c>
      <c r="AW108" s="90">
        <f t="shared" si="72"/>
        <v>0</v>
      </c>
      <c r="AX108" s="90">
        <f t="shared" si="72"/>
        <v>0</v>
      </c>
      <c r="AY108" s="90">
        <f t="shared" si="72"/>
        <v>0</v>
      </c>
      <c r="AZ108" s="90">
        <f t="shared" si="72"/>
        <v>0</v>
      </c>
      <c r="BA108" s="90">
        <f t="shared" si="72"/>
        <v>0</v>
      </c>
      <c r="BB108" s="90">
        <f t="shared" si="72"/>
        <v>0</v>
      </c>
      <c r="BC108" s="90">
        <f t="shared" si="72"/>
        <v>0</v>
      </c>
      <c r="BD108" s="90">
        <f t="shared" si="72"/>
        <v>0</v>
      </c>
      <c r="BE108" s="90">
        <f t="shared" si="72"/>
        <v>0</v>
      </c>
      <c r="BF108" s="90">
        <f t="shared" si="72"/>
        <v>0</v>
      </c>
      <c r="BG108" s="90">
        <f t="shared" si="72"/>
        <v>0</v>
      </c>
      <c r="BH108" s="90">
        <f t="shared" si="72"/>
        <v>0</v>
      </c>
      <c r="BI108" s="90">
        <f t="shared" si="72"/>
        <v>0</v>
      </c>
      <c r="BJ108" s="90">
        <f t="shared" si="72"/>
        <v>0</v>
      </c>
      <c r="BK108" s="90">
        <f t="shared" ref="BK108:CA108" si="73">+X108-SUM(X109:X110)</f>
        <v>0</v>
      </c>
      <c r="BL108" s="90">
        <f t="shared" si="73"/>
        <v>0</v>
      </c>
      <c r="BM108" s="90">
        <f t="shared" si="73"/>
        <v>0</v>
      </c>
      <c r="BN108" s="90">
        <f t="shared" si="73"/>
        <v>0</v>
      </c>
      <c r="BO108" s="90">
        <f t="shared" si="73"/>
        <v>0</v>
      </c>
      <c r="BP108" s="90">
        <f t="shared" si="73"/>
        <v>0</v>
      </c>
      <c r="BQ108" s="90">
        <f t="shared" si="73"/>
        <v>0</v>
      </c>
      <c r="BR108" s="90">
        <f t="shared" si="73"/>
        <v>0</v>
      </c>
      <c r="BS108" s="90">
        <f t="shared" si="73"/>
        <v>0</v>
      </c>
      <c r="BT108" s="90">
        <f t="shared" si="73"/>
        <v>0</v>
      </c>
      <c r="BU108" s="90">
        <f t="shared" si="73"/>
        <v>0</v>
      </c>
      <c r="BV108" s="90">
        <f t="shared" si="73"/>
        <v>0</v>
      </c>
      <c r="BW108" s="90">
        <f t="shared" si="73"/>
        <v>0</v>
      </c>
      <c r="BX108" s="90">
        <f t="shared" si="73"/>
        <v>0</v>
      </c>
      <c r="BY108" s="90">
        <f t="shared" si="73"/>
        <v>0</v>
      </c>
      <c r="BZ108" s="90">
        <f t="shared" si="73"/>
        <v>0</v>
      </c>
      <c r="CA108" s="90">
        <f t="shared" si="73"/>
        <v>0</v>
      </c>
      <c r="CB108" s="52"/>
      <c r="CC108" s="90">
        <f>SUM(D108:AO108)-'A1'!L108-'A2'!Y108-'A3'!P115-'A3'!X115-'A3'!Z115*2</f>
        <v>0</v>
      </c>
    </row>
    <row r="109" spans="2:81" s="53" customFormat="1" ht="17.100000000000001" customHeight="1">
      <c r="B109" s="318"/>
      <c r="C109" s="458" t="s">
        <v>52</v>
      </c>
      <c r="D109" s="376"/>
      <c r="E109" s="376"/>
      <c r="F109" s="376"/>
      <c r="G109" s="376"/>
      <c r="H109" s="376"/>
      <c r="I109" s="376"/>
      <c r="J109" s="376"/>
      <c r="K109" s="376"/>
      <c r="L109" s="376"/>
      <c r="M109" s="376"/>
      <c r="N109" s="376"/>
      <c r="O109" s="376"/>
      <c r="P109" s="376"/>
      <c r="Q109" s="376"/>
      <c r="R109" s="376"/>
      <c r="S109" s="376"/>
      <c r="T109" s="376"/>
      <c r="U109" s="376"/>
      <c r="V109" s="376"/>
      <c r="W109" s="376"/>
      <c r="X109" s="376"/>
      <c r="Y109" s="376"/>
      <c r="Z109" s="376"/>
      <c r="AA109" s="376"/>
      <c r="AB109" s="376"/>
      <c r="AC109" s="376"/>
      <c r="AD109" s="376"/>
      <c r="AE109" s="376"/>
      <c r="AF109" s="376"/>
      <c r="AG109" s="376"/>
      <c r="AH109" s="376"/>
      <c r="AI109" s="376"/>
      <c r="AJ109" s="376"/>
      <c r="AK109" s="376"/>
      <c r="AL109" s="376"/>
      <c r="AM109" s="376"/>
      <c r="AN109" s="390"/>
      <c r="AO109" s="287"/>
      <c r="AQ109" s="90"/>
      <c r="AR109" s="90"/>
      <c r="AS109" s="90"/>
      <c r="AT109" s="90"/>
      <c r="AU109" s="90"/>
      <c r="AV109" s="90"/>
      <c r="AW109" s="90"/>
      <c r="AX109" s="90"/>
      <c r="AY109" s="90"/>
      <c r="AZ109" s="90"/>
      <c r="BA109" s="90"/>
      <c r="BB109" s="90"/>
      <c r="BC109" s="90"/>
      <c r="BD109" s="90"/>
      <c r="BE109" s="90"/>
      <c r="BF109" s="90"/>
      <c r="BG109" s="90"/>
      <c r="BH109" s="90"/>
      <c r="BI109" s="90"/>
      <c r="BJ109" s="90"/>
      <c r="BK109" s="90"/>
      <c r="BL109" s="90"/>
      <c r="BM109" s="90"/>
      <c r="BN109" s="90"/>
      <c r="BO109" s="90"/>
      <c r="BP109" s="90"/>
      <c r="BQ109" s="90"/>
      <c r="BR109" s="90"/>
      <c r="BS109" s="90"/>
      <c r="BT109" s="90"/>
      <c r="BU109" s="90"/>
      <c r="BV109" s="90"/>
      <c r="BW109" s="90"/>
      <c r="BX109" s="90"/>
      <c r="BY109" s="90"/>
      <c r="BZ109" s="90"/>
      <c r="CA109" s="90"/>
      <c r="CB109" s="52"/>
      <c r="CC109" s="90">
        <f>SUM(D109:AO109)-'A1'!L109-'A2'!Y109-'A3'!P116-'A3'!X116-'A3'!Z116*2</f>
        <v>0</v>
      </c>
    </row>
    <row r="110" spans="2:81" s="53" customFormat="1" ht="17.100000000000001" customHeight="1">
      <c r="B110" s="318"/>
      <c r="C110" s="458" t="s">
        <v>53</v>
      </c>
      <c r="D110" s="376"/>
      <c r="E110" s="376"/>
      <c r="F110" s="376"/>
      <c r="G110" s="376"/>
      <c r="H110" s="376"/>
      <c r="I110" s="376"/>
      <c r="J110" s="376"/>
      <c r="K110" s="376"/>
      <c r="L110" s="376"/>
      <c r="M110" s="376"/>
      <c r="N110" s="376"/>
      <c r="O110" s="376"/>
      <c r="P110" s="376"/>
      <c r="Q110" s="376"/>
      <c r="R110" s="376"/>
      <c r="S110" s="376"/>
      <c r="T110" s="376"/>
      <c r="U110" s="376"/>
      <c r="V110" s="376"/>
      <c r="W110" s="376"/>
      <c r="X110" s="376"/>
      <c r="Y110" s="376"/>
      <c r="Z110" s="376"/>
      <c r="AA110" s="376"/>
      <c r="AB110" s="376"/>
      <c r="AC110" s="376"/>
      <c r="AD110" s="376"/>
      <c r="AE110" s="376"/>
      <c r="AF110" s="376"/>
      <c r="AG110" s="376"/>
      <c r="AH110" s="376"/>
      <c r="AI110" s="376"/>
      <c r="AJ110" s="376"/>
      <c r="AK110" s="376"/>
      <c r="AL110" s="376"/>
      <c r="AM110" s="376"/>
      <c r="AN110" s="390"/>
      <c r="AO110" s="287"/>
      <c r="AQ110" s="90"/>
      <c r="AR110" s="90"/>
      <c r="AS110" s="90"/>
      <c r="AT110" s="90"/>
      <c r="AU110" s="90"/>
      <c r="AV110" s="90"/>
      <c r="AW110" s="90"/>
      <c r="AX110" s="90"/>
      <c r="AY110" s="90"/>
      <c r="AZ110" s="90"/>
      <c r="BA110" s="90"/>
      <c r="BB110" s="90"/>
      <c r="BC110" s="90"/>
      <c r="BD110" s="90"/>
      <c r="BE110" s="90"/>
      <c r="BF110" s="90"/>
      <c r="BG110" s="90"/>
      <c r="BH110" s="90"/>
      <c r="BI110" s="90"/>
      <c r="BJ110" s="90"/>
      <c r="BK110" s="90"/>
      <c r="BL110" s="90"/>
      <c r="BM110" s="90"/>
      <c r="BN110" s="90"/>
      <c r="BO110" s="90"/>
      <c r="BP110" s="90"/>
      <c r="BQ110" s="90"/>
      <c r="BR110" s="90"/>
      <c r="BS110" s="90"/>
      <c r="BT110" s="90"/>
      <c r="BU110" s="90"/>
      <c r="BV110" s="90"/>
      <c r="BW110" s="90"/>
      <c r="BX110" s="90"/>
      <c r="BY110" s="90"/>
      <c r="BZ110" s="90"/>
      <c r="CA110" s="90"/>
      <c r="CB110" s="52"/>
      <c r="CC110" s="90">
        <f>SUM(D110:AO110)-'A1'!L110-'A2'!Y110-'A3'!P117-'A3'!X117-'A3'!Z117*2</f>
        <v>0</v>
      </c>
    </row>
    <row r="111" spans="2:81" s="57" customFormat="1" ht="30" customHeight="1">
      <c r="B111" s="320"/>
      <c r="C111" s="459" t="s">
        <v>88</v>
      </c>
      <c r="D111" s="380"/>
      <c r="E111" s="380"/>
      <c r="F111" s="380"/>
      <c r="G111" s="380"/>
      <c r="H111" s="380"/>
      <c r="I111" s="380"/>
      <c r="J111" s="380"/>
      <c r="K111" s="380"/>
      <c r="L111" s="380"/>
      <c r="M111" s="380"/>
      <c r="N111" s="380"/>
      <c r="O111" s="380"/>
      <c r="P111" s="380"/>
      <c r="Q111" s="380"/>
      <c r="R111" s="380"/>
      <c r="S111" s="380"/>
      <c r="T111" s="380"/>
      <c r="U111" s="380"/>
      <c r="V111" s="380"/>
      <c r="W111" s="380"/>
      <c r="X111" s="380"/>
      <c r="Y111" s="380"/>
      <c r="Z111" s="380"/>
      <c r="AA111" s="380"/>
      <c r="AB111" s="380"/>
      <c r="AC111" s="380"/>
      <c r="AD111" s="380"/>
      <c r="AE111" s="380"/>
      <c r="AF111" s="380"/>
      <c r="AG111" s="380"/>
      <c r="AH111" s="380"/>
      <c r="AI111" s="380"/>
      <c r="AJ111" s="380"/>
      <c r="AK111" s="380"/>
      <c r="AL111" s="380"/>
      <c r="AM111" s="380"/>
      <c r="AN111" s="386"/>
      <c r="AO111" s="286"/>
      <c r="AQ111" s="92">
        <f t="shared" ref="AQ111:BJ111" si="74">+D108-SUM(D111:D116)</f>
        <v>0</v>
      </c>
      <c r="AR111" s="92">
        <f t="shared" si="74"/>
        <v>0</v>
      </c>
      <c r="AS111" s="92">
        <f t="shared" si="74"/>
        <v>0</v>
      </c>
      <c r="AT111" s="92">
        <f t="shared" si="74"/>
        <v>0</v>
      </c>
      <c r="AU111" s="92">
        <f t="shared" si="74"/>
        <v>0</v>
      </c>
      <c r="AV111" s="92">
        <f t="shared" si="74"/>
        <v>0</v>
      </c>
      <c r="AW111" s="92">
        <f t="shared" si="74"/>
        <v>0</v>
      </c>
      <c r="AX111" s="92">
        <f t="shared" si="74"/>
        <v>0</v>
      </c>
      <c r="AY111" s="92">
        <f t="shared" si="74"/>
        <v>0</v>
      </c>
      <c r="AZ111" s="92">
        <f t="shared" si="74"/>
        <v>0</v>
      </c>
      <c r="BA111" s="92">
        <f t="shared" si="74"/>
        <v>0</v>
      </c>
      <c r="BB111" s="92">
        <f t="shared" si="74"/>
        <v>0</v>
      </c>
      <c r="BC111" s="92">
        <f t="shared" si="74"/>
        <v>0</v>
      </c>
      <c r="BD111" s="92">
        <f t="shared" si="74"/>
        <v>0</v>
      </c>
      <c r="BE111" s="92">
        <f t="shared" si="74"/>
        <v>0</v>
      </c>
      <c r="BF111" s="92">
        <f t="shared" si="74"/>
        <v>0</v>
      </c>
      <c r="BG111" s="92">
        <f t="shared" si="74"/>
        <v>0</v>
      </c>
      <c r="BH111" s="92">
        <f t="shared" si="74"/>
        <v>0</v>
      </c>
      <c r="BI111" s="92">
        <f t="shared" si="74"/>
        <v>0</v>
      </c>
      <c r="BJ111" s="92">
        <f t="shared" si="74"/>
        <v>0</v>
      </c>
      <c r="BK111" s="92">
        <f t="shared" ref="BK111:CA111" si="75">+X108-SUM(X111:X116)</f>
        <v>0</v>
      </c>
      <c r="BL111" s="92">
        <f t="shared" si="75"/>
        <v>0</v>
      </c>
      <c r="BM111" s="92">
        <f t="shared" si="75"/>
        <v>0</v>
      </c>
      <c r="BN111" s="92">
        <f t="shared" si="75"/>
        <v>0</v>
      </c>
      <c r="BO111" s="92">
        <f t="shared" si="75"/>
        <v>0</v>
      </c>
      <c r="BP111" s="92">
        <f t="shared" si="75"/>
        <v>0</v>
      </c>
      <c r="BQ111" s="92">
        <f t="shared" si="75"/>
        <v>0</v>
      </c>
      <c r="BR111" s="92">
        <f t="shared" si="75"/>
        <v>0</v>
      </c>
      <c r="BS111" s="92">
        <f t="shared" si="75"/>
        <v>0</v>
      </c>
      <c r="BT111" s="92">
        <f t="shared" si="75"/>
        <v>0</v>
      </c>
      <c r="BU111" s="92">
        <f t="shared" si="75"/>
        <v>0</v>
      </c>
      <c r="BV111" s="92">
        <f t="shared" si="75"/>
        <v>0</v>
      </c>
      <c r="BW111" s="92">
        <f t="shared" si="75"/>
        <v>0</v>
      </c>
      <c r="BX111" s="92">
        <f t="shared" si="75"/>
        <v>0</v>
      </c>
      <c r="BY111" s="92">
        <f t="shared" si="75"/>
        <v>0</v>
      </c>
      <c r="BZ111" s="92">
        <f t="shared" si="75"/>
        <v>0</v>
      </c>
      <c r="CA111" s="92">
        <f t="shared" si="75"/>
        <v>0</v>
      </c>
      <c r="CB111" s="56"/>
      <c r="CC111" s="92">
        <f>SUM(D111:AO111)-'A1'!L111-'A2'!Y111-'A3'!P118-'A3'!X118-'A3'!Z118*2</f>
        <v>0</v>
      </c>
    </row>
    <row r="112" spans="2:81" s="53" customFormat="1" ht="17.100000000000001" customHeight="1">
      <c r="B112" s="319"/>
      <c r="C112" s="458" t="s">
        <v>64</v>
      </c>
      <c r="D112" s="376"/>
      <c r="E112" s="376"/>
      <c r="F112" s="376"/>
      <c r="G112" s="376"/>
      <c r="H112" s="376"/>
      <c r="I112" s="376"/>
      <c r="J112" s="376"/>
      <c r="K112" s="376"/>
      <c r="L112" s="376"/>
      <c r="M112" s="376"/>
      <c r="N112" s="376"/>
      <c r="O112" s="376"/>
      <c r="P112" s="376"/>
      <c r="Q112" s="376"/>
      <c r="R112" s="376"/>
      <c r="S112" s="376"/>
      <c r="T112" s="376"/>
      <c r="U112" s="376"/>
      <c r="V112" s="376"/>
      <c r="W112" s="376"/>
      <c r="X112" s="376"/>
      <c r="Y112" s="376"/>
      <c r="Z112" s="376"/>
      <c r="AA112" s="376"/>
      <c r="AB112" s="376"/>
      <c r="AC112" s="376"/>
      <c r="AD112" s="376"/>
      <c r="AE112" s="376"/>
      <c r="AF112" s="376"/>
      <c r="AG112" s="376"/>
      <c r="AH112" s="376"/>
      <c r="AI112" s="376"/>
      <c r="AJ112" s="376"/>
      <c r="AK112" s="376"/>
      <c r="AL112" s="376"/>
      <c r="AM112" s="376"/>
      <c r="AN112" s="390"/>
      <c r="AO112" s="287"/>
      <c r="AQ112" s="90"/>
      <c r="AR112" s="90"/>
      <c r="AS112" s="90"/>
      <c r="AT112" s="90"/>
      <c r="AU112" s="90"/>
      <c r="AV112" s="90"/>
      <c r="AW112" s="90"/>
      <c r="AX112" s="90"/>
      <c r="AY112" s="90"/>
      <c r="AZ112" s="90"/>
      <c r="BA112" s="90"/>
      <c r="BB112" s="90"/>
      <c r="BC112" s="90"/>
      <c r="BD112" s="90"/>
      <c r="BE112" s="90"/>
      <c r="BF112" s="90"/>
      <c r="BG112" s="90"/>
      <c r="BH112" s="90"/>
      <c r="BI112" s="90"/>
      <c r="BJ112" s="90"/>
      <c r="BK112" s="90"/>
      <c r="BL112" s="90"/>
      <c r="BM112" s="90"/>
      <c r="BN112" s="90"/>
      <c r="BO112" s="90"/>
      <c r="BP112" s="90"/>
      <c r="BQ112" s="90"/>
      <c r="BR112" s="90"/>
      <c r="BS112" s="90"/>
      <c r="BT112" s="90"/>
      <c r="BU112" s="90"/>
      <c r="BV112" s="90"/>
      <c r="BW112" s="90"/>
      <c r="BX112" s="90"/>
      <c r="BY112" s="90"/>
      <c r="BZ112" s="90"/>
      <c r="CA112" s="90"/>
      <c r="CB112" s="52"/>
      <c r="CC112" s="90">
        <f>SUM(D112:AO112)-'A1'!L112-'A2'!Y112-'A3'!P119-'A3'!X119-'A3'!Z119*2</f>
        <v>0</v>
      </c>
    </row>
    <row r="113" spans="2:81" s="53" customFormat="1" ht="17.100000000000001" customHeight="1">
      <c r="B113" s="319"/>
      <c r="C113" s="458" t="s">
        <v>157</v>
      </c>
      <c r="D113" s="376"/>
      <c r="E113" s="376"/>
      <c r="F113" s="376"/>
      <c r="G113" s="376"/>
      <c r="H113" s="376"/>
      <c r="I113" s="376"/>
      <c r="J113" s="376"/>
      <c r="K113" s="376"/>
      <c r="L113" s="376"/>
      <c r="M113" s="376"/>
      <c r="N113" s="376"/>
      <c r="O113" s="376"/>
      <c r="P113" s="376"/>
      <c r="Q113" s="376"/>
      <c r="R113" s="376"/>
      <c r="S113" s="376"/>
      <c r="T113" s="376"/>
      <c r="U113" s="376"/>
      <c r="V113" s="376"/>
      <c r="W113" s="376"/>
      <c r="X113" s="376"/>
      <c r="Y113" s="376"/>
      <c r="Z113" s="376"/>
      <c r="AA113" s="376"/>
      <c r="AB113" s="376"/>
      <c r="AC113" s="376"/>
      <c r="AD113" s="376"/>
      <c r="AE113" s="376"/>
      <c r="AF113" s="376"/>
      <c r="AG113" s="376"/>
      <c r="AH113" s="376"/>
      <c r="AI113" s="376"/>
      <c r="AJ113" s="376"/>
      <c r="AK113" s="376"/>
      <c r="AL113" s="376"/>
      <c r="AM113" s="376"/>
      <c r="AN113" s="390"/>
      <c r="AO113" s="287"/>
      <c r="AQ113" s="90"/>
      <c r="AR113" s="90"/>
      <c r="AS113" s="90"/>
      <c r="AT113" s="90"/>
      <c r="AU113" s="90"/>
      <c r="AV113" s="90"/>
      <c r="AW113" s="90"/>
      <c r="AX113" s="90"/>
      <c r="AY113" s="90"/>
      <c r="AZ113" s="90"/>
      <c r="BA113" s="90"/>
      <c r="BB113" s="90"/>
      <c r="BC113" s="90"/>
      <c r="BD113" s="90"/>
      <c r="BE113" s="90"/>
      <c r="BF113" s="90"/>
      <c r="BG113" s="90"/>
      <c r="BH113" s="90"/>
      <c r="BI113" s="90"/>
      <c r="BJ113" s="90"/>
      <c r="BK113" s="90"/>
      <c r="BL113" s="90"/>
      <c r="BM113" s="90"/>
      <c r="BN113" s="90"/>
      <c r="BO113" s="90"/>
      <c r="BP113" s="90"/>
      <c r="BQ113" s="90"/>
      <c r="BR113" s="90"/>
      <c r="BS113" s="90"/>
      <c r="BT113" s="90"/>
      <c r="BU113" s="90"/>
      <c r="BV113" s="90"/>
      <c r="BW113" s="90"/>
      <c r="BX113" s="90"/>
      <c r="BY113" s="90"/>
      <c r="BZ113" s="90"/>
      <c r="CA113" s="90"/>
      <c r="CB113" s="52"/>
      <c r="CC113" s="90">
        <f>SUM(D113:AO113)-'A1'!L113-'A2'!Y113-'A3'!P120-'A3'!X120-'A3'!Z120*2</f>
        <v>0</v>
      </c>
    </row>
    <row r="114" spans="2:81" s="53" customFormat="1" ht="17.100000000000001" customHeight="1">
      <c r="B114" s="319"/>
      <c r="C114" s="458" t="s">
        <v>89</v>
      </c>
      <c r="D114" s="376"/>
      <c r="E114" s="376"/>
      <c r="F114" s="376"/>
      <c r="G114" s="376"/>
      <c r="H114" s="376"/>
      <c r="I114" s="376"/>
      <c r="J114" s="376"/>
      <c r="K114" s="376"/>
      <c r="L114" s="376"/>
      <c r="M114" s="376"/>
      <c r="N114" s="376"/>
      <c r="O114" s="376"/>
      <c r="P114" s="376"/>
      <c r="Q114" s="376"/>
      <c r="R114" s="376"/>
      <c r="S114" s="376"/>
      <c r="T114" s="376"/>
      <c r="U114" s="376"/>
      <c r="V114" s="376"/>
      <c r="W114" s="376"/>
      <c r="X114" s="376"/>
      <c r="Y114" s="376"/>
      <c r="Z114" s="376"/>
      <c r="AA114" s="376"/>
      <c r="AB114" s="376"/>
      <c r="AC114" s="376"/>
      <c r="AD114" s="376"/>
      <c r="AE114" s="376"/>
      <c r="AF114" s="376"/>
      <c r="AG114" s="376"/>
      <c r="AH114" s="376"/>
      <c r="AI114" s="376"/>
      <c r="AJ114" s="376"/>
      <c r="AK114" s="376"/>
      <c r="AL114" s="376"/>
      <c r="AM114" s="376"/>
      <c r="AN114" s="390"/>
      <c r="AO114" s="287"/>
      <c r="AQ114" s="90"/>
      <c r="AR114" s="90"/>
      <c r="AS114" s="90"/>
      <c r="AT114" s="90"/>
      <c r="AU114" s="90"/>
      <c r="AV114" s="90"/>
      <c r="AW114" s="90"/>
      <c r="AX114" s="90"/>
      <c r="AY114" s="90"/>
      <c r="AZ114" s="90"/>
      <c r="BA114" s="90"/>
      <c r="BB114" s="90"/>
      <c r="BC114" s="90"/>
      <c r="BD114" s="90"/>
      <c r="BE114" s="90"/>
      <c r="BF114" s="90"/>
      <c r="BG114" s="90"/>
      <c r="BH114" s="90"/>
      <c r="BI114" s="90"/>
      <c r="BJ114" s="90"/>
      <c r="BK114" s="90"/>
      <c r="BL114" s="90"/>
      <c r="BM114" s="90"/>
      <c r="BN114" s="90"/>
      <c r="BO114" s="90"/>
      <c r="BP114" s="90"/>
      <c r="BQ114" s="90"/>
      <c r="BR114" s="90"/>
      <c r="BS114" s="90"/>
      <c r="BT114" s="90"/>
      <c r="BU114" s="90"/>
      <c r="BV114" s="90"/>
      <c r="BW114" s="90"/>
      <c r="BX114" s="90"/>
      <c r="BY114" s="90"/>
      <c r="BZ114" s="90"/>
      <c r="CA114" s="90"/>
      <c r="CB114" s="52"/>
      <c r="CC114" s="90">
        <f>SUM(D114:AO114)-'A1'!L114-'A2'!Y114-'A3'!P121-'A3'!X121-'A3'!Z121*2</f>
        <v>0</v>
      </c>
    </row>
    <row r="115" spans="2:81" s="53" customFormat="1" ht="17.100000000000001" customHeight="1">
      <c r="B115" s="319"/>
      <c r="C115" s="460" t="s">
        <v>45</v>
      </c>
      <c r="D115" s="376"/>
      <c r="E115" s="376"/>
      <c r="F115" s="376"/>
      <c r="G115" s="376"/>
      <c r="H115" s="376"/>
      <c r="I115" s="376"/>
      <c r="J115" s="376"/>
      <c r="K115" s="376"/>
      <c r="L115" s="376"/>
      <c r="M115" s="376"/>
      <c r="N115" s="376"/>
      <c r="O115" s="376"/>
      <c r="P115" s="376"/>
      <c r="Q115" s="376"/>
      <c r="R115" s="376"/>
      <c r="S115" s="376"/>
      <c r="T115" s="376"/>
      <c r="U115" s="376"/>
      <c r="V115" s="376"/>
      <c r="W115" s="376"/>
      <c r="X115" s="376"/>
      <c r="Y115" s="376"/>
      <c r="Z115" s="376"/>
      <c r="AA115" s="376"/>
      <c r="AB115" s="376"/>
      <c r="AC115" s="376"/>
      <c r="AD115" s="376"/>
      <c r="AE115" s="376"/>
      <c r="AF115" s="376"/>
      <c r="AG115" s="376"/>
      <c r="AH115" s="376"/>
      <c r="AI115" s="376"/>
      <c r="AJ115" s="376"/>
      <c r="AK115" s="376"/>
      <c r="AL115" s="376"/>
      <c r="AM115" s="376"/>
      <c r="AN115" s="390"/>
      <c r="AO115" s="287"/>
      <c r="AQ115" s="90"/>
      <c r="AR115" s="90"/>
      <c r="AS115" s="90"/>
      <c r="AT115" s="90"/>
      <c r="AU115" s="90"/>
      <c r="AV115" s="90"/>
      <c r="AW115" s="90"/>
      <c r="AX115" s="90"/>
      <c r="AY115" s="90"/>
      <c r="AZ115" s="90"/>
      <c r="BA115" s="90"/>
      <c r="BB115" s="90"/>
      <c r="BC115" s="90"/>
      <c r="BD115" s="90"/>
      <c r="BE115" s="90"/>
      <c r="BF115" s="90"/>
      <c r="BG115" s="90"/>
      <c r="BH115" s="90"/>
      <c r="BI115" s="90"/>
      <c r="BJ115" s="90"/>
      <c r="BK115" s="90"/>
      <c r="BL115" s="90"/>
      <c r="BM115" s="90"/>
      <c r="BN115" s="90"/>
      <c r="BO115" s="90"/>
      <c r="BP115" s="90"/>
      <c r="BQ115" s="90"/>
      <c r="BR115" s="90"/>
      <c r="BS115" s="90"/>
      <c r="BT115" s="90"/>
      <c r="BU115" s="90"/>
      <c r="BV115" s="90"/>
      <c r="BW115" s="90"/>
      <c r="BX115" s="90"/>
      <c r="BY115" s="90"/>
      <c r="BZ115" s="90"/>
      <c r="CA115" s="90"/>
      <c r="CB115" s="52"/>
      <c r="CC115" s="90">
        <f>SUM(D115:AO115)-'A1'!L115-'A2'!Y115-'A3'!P122-'A3'!X122-'A3'!Z122*2</f>
        <v>0</v>
      </c>
    </row>
    <row r="116" spans="2:81" s="53" customFormat="1" ht="16.5" customHeight="1">
      <c r="B116" s="319"/>
      <c r="C116" s="460" t="s">
        <v>124</v>
      </c>
      <c r="D116" s="376"/>
      <c r="E116" s="376"/>
      <c r="F116" s="376"/>
      <c r="G116" s="376"/>
      <c r="H116" s="376"/>
      <c r="I116" s="376"/>
      <c r="J116" s="376"/>
      <c r="K116" s="376"/>
      <c r="L116" s="376"/>
      <c r="M116" s="376"/>
      <c r="N116" s="376"/>
      <c r="O116" s="376"/>
      <c r="P116" s="376"/>
      <c r="Q116" s="376"/>
      <c r="R116" s="376"/>
      <c r="S116" s="376"/>
      <c r="T116" s="376"/>
      <c r="U116" s="376"/>
      <c r="V116" s="376"/>
      <c r="W116" s="376"/>
      <c r="X116" s="376"/>
      <c r="Y116" s="376"/>
      <c r="Z116" s="376"/>
      <c r="AA116" s="376"/>
      <c r="AB116" s="376"/>
      <c r="AC116" s="376"/>
      <c r="AD116" s="376"/>
      <c r="AE116" s="376"/>
      <c r="AF116" s="376"/>
      <c r="AG116" s="376"/>
      <c r="AH116" s="376"/>
      <c r="AI116" s="376"/>
      <c r="AJ116" s="376"/>
      <c r="AK116" s="376"/>
      <c r="AL116" s="376"/>
      <c r="AM116" s="376"/>
      <c r="AN116" s="390"/>
      <c r="AO116" s="287"/>
      <c r="AQ116" s="90"/>
      <c r="AR116" s="90"/>
      <c r="AS116" s="90"/>
      <c r="AT116" s="90"/>
      <c r="AU116" s="90"/>
      <c r="AV116" s="90"/>
      <c r="AW116" s="90"/>
      <c r="AX116" s="90"/>
      <c r="AY116" s="90"/>
      <c r="AZ116" s="90"/>
      <c r="BA116" s="90"/>
      <c r="BB116" s="90"/>
      <c r="BC116" s="90"/>
      <c r="BD116" s="90"/>
      <c r="BE116" s="90"/>
      <c r="BF116" s="90"/>
      <c r="BG116" s="90"/>
      <c r="BH116" s="90"/>
      <c r="BI116" s="90"/>
      <c r="BJ116" s="90"/>
      <c r="BK116" s="90"/>
      <c r="BL116" s="90"/>
      <c r="BM116" s="90"/>
      <c r="BN116" s="90"/>
      <c r="BO116" s="90"/>
      <c r="BP116" s="90"/>
      <c r="BQ116" s="90"/>
      <c r="BR116" s="90"/>
      <c r="BS116" s="90"/>
      <c r="BT116" s="90"/>
      <c r="BU116" s="90"/>
      <c r="BV116" s="90"/>
      <c r="BW116" s="90"/>
      <c r="BX116" s="90"/>
      <c r="BY116" s="90"/>
      <c r="BZ116" s="90"/>
      <c r="CA116" s="90"/>
      <c r="CB116" s="52"/>
      <c r="CC116" s="90">
        <f>SUM(D116:AO116)-'A1'!L116-'A2'!Y116-'A3'!P123-'A3'!X123-'A3'!Z123*2</f>
        <v>0</v>
      </c>
    </row>
    <row r="117" spans="2:81" s="57" customFormat="1" ht="24.9" customHeight="1">
      <c r="B117" s="320"/>
      <c r="C117" s="461" t="s">
        <v>12</v>
      </c>
      <c r="D117" s="380"/>
      <c r="E117" s="380"/>
      <c r="F117" s="380"/>
      <c r="G117" s="380"/>
      <c r="H117" s="380"/>
      <c r="I117" s="380"/>
      <c r="J117" s="380"/>
      <c r="K117" s="380"/>
      <c r="L117" s="380"/>
      <c r="M117" s="380"/>
      <c r="N117" s="380"/>
      <c r="O117" s="380"/>
      <c r="P117" s="380"/>
      <c r="Q117" s="380"/>
      <c r="R117" s="380"/>
      <c r="S117" s="380"/>
      <c r="T117" s="380"/>
      <c r="U117" s="380"/>
      <c r="V117" s="380"/>
      <c r="W117" s="380"/>
      <c r="X117" s="380"/>
      <c r="Y117" s="380"/>
      <c r="Z117" s="380"/>
      <c r="AA117" s="380"/>
      <c r="AB117" s="380"/>
      <c r="AC117" s="380"/>
      <c r="AD117" s="380"/>
      <c r="AE117" s="380"/>
      <c r="AF117" s="380"/>
      <c r="AG117" s="380"/>
      <c r="AH117" s="380"/>
      <c r="AI117" s="380"/>
      <c r="AJ117" s="380"/>
      <c r="AK117" s="380"/>
      <c r="AL117" s="380"/>
      <c r="AM117" s="380"/>
      <c r="AN117" s="386"/>
      <c r="AO117" s="286"/>
      <c r="AQ117" s="92">
        <f t="shared" ref="AQ117:BJ117" si="76">+D117-SUM(D118:D119)</f>
        <v>0</v>
      </c>
      <c r="AR117" s="92">
        <f t="shared" si="76"/>
        <v>0</v>
      </c>
      <c r="AS117" s="92">
        <f t="shared" si="76"/>
        <v>0</v>
      </c>
      <c r="AT117" s="92">
        <f t="shared" si="76"/>
        <v>0</v>
      </c>
      <c r="AU117" s="92">
        <f t="shared" si="76"/>
        <v>0</v>
      </c>
      <c r="AV117" s="92">
        <f t="shared" si="76"/>
        <v>0</v>
      </c>
      <c r="AW117" s="92">
        <f t="shared" si="76"/>
        <v>0</v>
      </c>
      <c r="AX117" s="92">
        <f t="shared" si="76"/>
        <v>0</v>
      </c>
      <c r="AY117" s="92">
        <f t="shared" si="76"/>
        <v>0</v>
      </c>
      <c r="AZ117" s="92">
        <f t="shared" si="76"/>
        <v>0</v>
      </c>
      <c r="BA117" s="92">
        <f t="shared" si="76"/>
        <v>0</v>
      </c>
      <c r="BB117" s="92">
        <f t="shared" si="76"/>
        <v>0</v>
      </c>
      <c r="BC117" s="92">
        <f t="shared" si="76"/>
        <v>0</v>
      </c>
      <c r="BD117" s="92">
        <f t="shared" si="76"/>
        <v>0</v>
      </c>
      <c r="BE117" s="92">
        <f t="shared" si="76"/>
        <v>0</v>
      </c>
      <c r="BF117" s="92">
        <f t="shared" si="76"/>
        <v>0</v>
      </c>
      <c r="BG117" s="92">
        <f t="shared" si="76"/>
        <v>0</v>
      </c>
      <c r="BH117" s="92">
        <f t="shared" si="76"/>
        <v>0</v>
      </c>
      <c r="BI117" s="92">
        <f t="shared" si="76"/>
        <v>0</v>
      </c>
      <c r="BJ117" s="92">
        <f t="shared" si="76"/>
        <v>0</v>
      </c>
      <c r="BK117" s="92">
        <f t="shared" ref="BK117:CA117" si="77">+X117-SUM(X118:X119)</f>
        <v>0</v>
      </c>
      <c r="BL117" s="92">
        <f t="shared" si="77"/>
        <v>0</v>
      </c>
      <c r="BM117" s="92">
        <f t="shared" si="77"/>
        <v>0</v>
      </c>
      <c r="BN117" s="92">
        <f t="shared" si="77"/>
        <v>0</v>
      </c>
      <c r="BO117" s="92">
        <f t="shared" si="77"/>
        <v>0</v>
      </c>
      <c r="BP117" s="92">
        <f t="shared" si="77"/>
        <v>0</v>
      </c>
      <c r="BQ117" s="92">
        <f t="shared" si="77"/>
        <v>0</v>
      </c>
      <c r="BR117" s="92">
        <f t="shared" si="77"/>
        <v>0</v>
      </c>
      <c r="BS117" s="92">
        <f t="shared" si="77"/>
        <v>0</v>
      </c>
      <c r="BT117" s="92">
        <f t="shared" si="77"/>
        <v>0</v>
      </c>
      <c r="BU117" s="92">
        <f t="shared" si="77"/>
        <v>0</v>
      </c>
      <c r="BV117" s="92">
        <f t="shared" si="77"/>
        <v>0</v>
      </c>
      <c r="BW117" s="92">
        <f t="shared" si="77"/>
        <v>0</v>
      </c>
      <c r="BX117" s="92">
        <f t="shared" si="77"/>
        <v>0</v>
      </c>
      <c r="BY117" s="92">
        <f t="shared" si="77"/>
        <v>0</v>
      </c>
      <c r="BZ117" s="92">
        <f t="shared" si="77"/>
        <v>0</v>
      </c>
      <c r="CA117" s="92">
        <f t="shared" si="77"/>
        <v>0</v>
      </c>
      <c r="CB117" s="56"/>
      <c r="CC117" s="92">
        <f>SUM(D117:AO117)-'A1'!L117-'A2'!Y117-'A3'!P124-'A3'!X124-'A3'!Z124*2</f>
        <v>0</v>
      </c>
    </row>
    <row r="118" spans="2:81" s="102" customFormat="1" ht="17.100000000000001" customHeight="1">
      <c r="B118" s="253"/>
      <c r="C118" s="458" t="s">
        <v>52</v>
      </c>
      <c r="D118" s="379"/>
      <c r="E118" s="379"/>
      <c r="F118" s="379"/>
      <c r="G118" s="379"/>
      <c r="H118" s="379"/>
      <c r="I118" s="379"/>
      <c r="J118" s="379"/>
      <c r="K118" s="379"/>
      <c r="L118" s="379"/>
      <c r="M118" s="379"/>
      <c r="N118" s="379"/>
      <c r="O118" s="379"/>
      <c r="P118" s="379"/>
      <c r="Q118" s="379"/>
      <c r="R118" s="379"/>
      <c r="S118" s="379"/>
      <c r="T118" s="379"/>
      <c r="U118" s="379"/>
      <c r="V118" s="379"/>
      <c r="W118" s="379"/>
      <c r="X118" s="379"/>
      <c r="Y118" s="379"/>
      <c r="Z118" s="379"/>
      <c r="AA118" s="379"/>
      <c r="AB118" s="379"/>
      <c r="AC118" s="379"/>
      <c r="AD118" s="379"/>
      <c r="AE118" s="379"/>
      <c r="AF118" s="379"/>
      <c r="AG118" s="379"/>
      <c r="AH118" s="379"/>
      <c r="AI118" s="379"/>
      <c r="AJ118" s="379"/>
      <c r="AK118" s="379"/>
      <c r="AL118" s="379"/>
      <c r="AM118" s="379"/>
      <c r="AN118" s="377"/>
      <c r="AO118" s="288"/>
      <c r="AQ118" s="100"/>
      <c r="AR118" s="100"/>
      <c r="AS118" s="100"/>
      <c r="AT118" s="100"/>
      <c r="AU118" s="100"/>
      <c r="AV118" s="100"/>
      <c r="AW118" s="100"/>
      <c r="AX118" s="100"/>
      <c r="AY118" s="100"/>
      <c r="AZ118" s="100"/>
      <c r="BA118" s="100"/>
      <c r="BB118" s="100"/>
      <c r="BC118" s="100"/>
      <c r="BD118" s="100"/>
      <c r="BE118" s="100"/>
      <c r="BF118" s="100"/>
      <c r="BG118" s="100"/>
      <c r="BH118" s="100"/>
      <c r="BI118" s="100"/>
      <c r="BJ118" s="100"/>
      <c r="BK118" s="100"/>
      <c r="BL118" s="100"/>
      <c r="BM118" s="100"/>
      <c r="BN118" s="100"/>
      <c r="BO118" s="100"/>
      <c r="BP118" s="100"/>
      <c r="BQ118" s="100"/>
      <c r="BR118" s="100"/>
      <c r="BS118" s="100"/>
      <c r="BT118" s="100"/>
      <c r="BU118" s="100"/>
      <c r="BV118" s="100"/>
      <c r="BW118" s="100"/>
      <c r="BX118" s="100"/>
      <c r="BY118" s="100"/>
      <c r="BZ118" s="100"/>
      <c r="CA118" s="100"/>
      <c r="CB118" s="101"/>
      <c r="CC118" s="90">
        <f>SUM(D118:AO118)-'A1'!L118-'A2'!Y118-'A3'!P125-'A3'!X125-'A3'!Z125*2</f>
        <v>0</v>
      </c>
    </row>
    <row r="119" spans="2:81" s="53" customFormat="1" ht="17.100000000000001" customHeight="1">
      <c r="B119" s="319"/>
      <c r="C119" s="458" t="s">
        <v>53</v>
      </c>
      <c r="D119" s="376"/>
      <c r="E119" s="376"/>
      <c r="F119" s="376"/>
      <c r="G119" s="376"/>
      <c r="H119" s="376"/>
      <c r="I119" s="376"/>
      <c r="J119" s="376"/>
      <c r="K119" s="376"/>
      <c r="L119" s="376"/>
      <c r="M119" s="376"/>
      <c r="N119" s="376"/>
      <c r="O119" s="376"/>
      <c r="P119" s="376"/>
      <c r="Q119" s="376"/>
      <c r="R119" s="376"/>
      <c r="S119" s="376"/>
      <c r="T119" s="376"/>
      <c r="U119" s="376"/>
      <c r="V119" s="376"/>
      <c r="W119" s="376"/>
      <c r="X119" s="376"/>
      <c r="Y119" s="376"/>
      <c r="Z119" s="376"/>
      <c r="AA119" s="376"/>
      <c r="AB119" s="376"/>
      <c r="AC119" s="376"/>
      <c r="AD119" s="376"/>
      <c r="AE119" s="376"/>
      <c r="AF119" s="376"/>
      <c r="AG119" s="376"/>
      <c r="AH119" s="376"/>
      <c r="AI119" s="376"/>
      <c r="AJ119" s="376"/>
      <c r="AK119" s="376"/>
      <c r="AL119" s="376"/>
      <c r="AM119" s="376"/>
      <c r="AN119" s="390"/>
      <c r="AO119" s="287"/>
      <c r="AQ119" s="90"/>
      <c r="AR119" s="90"/>
      <c r="AS119" s="90"/>
      <c r="AT119" s="90"/>
      <c r="AU119" s="90"/>
      <c r="AV119" s="90"/>
      <c r="AW119" s="90"/>
      <c r="AX119" s="90"/>
      <c r="AY119" s="90"/>
      <c r="AZ119" s="90"/>
      <c r="BA119" s="90"/>
      <c r="BB119" s="90"/>
      <c r="BC119" s="90"/>
      <c r="BD119" s="90"/>
      <c r="BE119" s="90"/>
      <c r="BF119" s="90"/>
      <c r="BG119" s="90"/>
      <c r="BH119" s="90"/>
      <c r="BI119" s="90"/>
      <c r="BJ119" s="90"/>
      <c r="BK119" s="90"/>
      <c r="BL119" s="90"/>
      <c r="BM119" s="90"/>
      <c r="BN119" s="90"/>
      <c r="BO119" s="90"/>
      <c r="BP119" s="90"/>
      <c r="BQ119" s="90"/>
      <c r="BR119" s="90"/>
      <c r="BS119" s="90"/>
      <c r="BT119" s="90"/>
      <c r="BU119" s="90"/>
      <c r="BV119" s="90"/>
      <c r="BW119" s="90"/>
      <c r="BX119" s="90"/>
      <c r="BY119" s="90"/>
      <c r="BZ119" s="90"/>
      <c r="CA119" s="90"/>
      <c r="CB119" s="52"/>
      <c r="CC119" s="90">
        <f>SUM(D119:AO119)-'A1'!L119-'A2'!Y119-'A3'!P126-'A3'!X126-'A3'!Z126*2</f>
        <v>0</v>
      </c>
    </row>
    <row r="120" spans="2:81" s="57" customFormat="1" ht="30" customHeight="1">
      <c r="B120" s="322"/>
      <c r="C120" s="461" t="s">
        <v>17</v>
      </c>
      <c r="D120" s="381">
        <f t="shared" ref="D120:L120" si="78">+SUM(D117,D108,D105)</f>
        <v>0</v>
      </c>
      <c r="E120" s="381">
        <f t="shared" ref="E120" si="79">+SUM(E117,E108,E105)</f>
        <v>0</v>
      </c>
      <c r="F120" s="381">
        <f t="shared" si="78"/>
        <v>0</v>
      </c>
      <c r="G120" s="381">
        <f t="shared" si="78"/>
        <v>0</v>
      </c>
      <c r="H120" s="381">
        <f t="shared" si="78"/>
        <v>0</v>
      </c>
      <c r="I120" s="381">
        <f t="shared" si="78"/>
        <v>0</v>
      </c>
      <c r="J120" s="381">
        <f t="shared" si="78"/>
        <v>0</v>
      </c>
      <c r="K120" s="381">
        <f t="shared" si="78"/>
        <v>0</v>
      </c>
      <c r="L120" s="381">
        <f t="shared" si="78"/>
        <v>0</v>
      </c>
      <c r="M120" s="381">
        <f t="shared" ref="M120:AN120" si="80">+SUM(M117,M108,M105)</f>
        <v>0</v>
      </c>
      <c r="N120" s="381">
        <f t="shared" si="80"/>
        <v>0</v>
      </c>
      <c r="O120" s="381">
        <f t="shared" si="80"/>
        <v>0</v>
      </c>
      <c r="P120" s="381">
        <f t="shared" si="80"/>
        <v>0</v>
      </c>
      <c r="Q120" s="381">
        <f t="shared" si="80"/>
        <v>0</v>
      </c>
      <c r="R120" s="381">
        <f t="shared" si="80"/>
        <v>0</v>
      </c>
      <c r="S120" s="381">
        <f t="shared" si="80"/>
        <v>0</v>
      </c>
      <c r="T120" s="381">
        <f t="shared" si="80"/>
        <v>0</v>
      </c>
      <c r="U120" s="381">
        <f t="shared" si="80"/>
        <v>0</v>
      </c>
      <c r="V120" s="381">
        <f t="shared" si="80"/>
        <v>0</v>
      </c>
      <c r="W120" s="381">
        <f t="shared" si="80"/>
        <v>0</v>
      </c>
      <c r="X120" s="381">
        <f t="shared" si="80"/>
        <v>0</v>
      </c>
      <c r="Y120" s="381">
        <f t="shared" si="80"/>
        <v>0</v>
      </c>
      <c r="Z120" s="381">
        <f t="shared" si="80"/>
        <v>0</v>
      </c>
      <c r="AA120" s="381">
        <f t="shared" si="80"/>
        <v>0</v>
      </c>
      <c r="AB120" s="381">
        <f t="shared" si="80"/>
        <v>0</v>
      </c>
      <c r="AC120" s="381">
        <f t="shared" si="80"/>
        <v>0</v>
      </c>
      <c r="AD120" s="381">
        <f t="shared" si="80"/>
        <v>0</v>
      </c>
      <c r="AE120" s="381">
        <f t="shared" si="80"/>
        <v>0</v>
      </c>
      <c r="AF120" s="381">
        <f t="shared" si="80"/>
        <v>0</v>
      </c>
      <c r="AG120" s="381">
        <f t="shared" si="80"/>
        <v>0</v>
      </c>
      <c r="AH120" s="381">
        <f t="shared" si="80"/>
        <v>0</v>
      </c>
      <c r="AI120" s="381">
        <f t="shared" si="80"/>
        <v>0</v>
      </c>
      <c r="AJ120" s="381">
        <f t="shared" si="80"/>
        <v>0</v>
      </c>
      <c r="AK120" s="381">
        <f t="shared" si="80"/>
        <v>0</v>
      </c>
      <c r="AL120" s="381">
        <f t="shared" si="80"/>
        <v>0</v>
      </c>
      <c r="AM120" s="381">
        <f t="shared" si="80"/>
        <v>0</v>
      </c>
      <c r="AN120" s="378">
        <f t="shared" si="80"/>
        <v>0</v>
      </c>
      <c r="AO120" s="286"/>
      <c r="AP120" s="56"/>
      <c r="AQ120" s="92">
        <f t="shared" ref="AQ120:BJ120" si="81">+D120-D105-D108-D117</f>
        <v>0</v>
      </c>
      <c r="AR120" s="92">
        <f t="shared" si="81"/>
        <v>0</v>
      </c>
      <c r="AS120" s="92">
        <f t="shared" si="81"/>
        <v>0</v>
      </c>
      <c r="AT120" s="92">
        <f t="shared" si="81"/>
        <v>0</v>
      </c>
      <c r="AU120" s="92">
        <f t="shared" si="81"/>
        <v>0</v>
      </c>
      <c r="AV120" s="92">
        <f t="shared" si="81"/>
        <v>0</v>
      </c>
      <c r="AW120" s="92">
        <f t="shared" si="81"/>
        <v>0</v>
      </c>
      <c r="AX120" s="92">
        <f t="shared" si="81"/>
        <v>0</v>
      </c>
      <c r="AY120" s="92">
        <f t="shared" si="81"/>
        <v>0</v>
      </c>
      <c r="AZ120" s="92">
        <f t="shared" si="81"/>
        <v>0</v>
      </c>
      <c r="BA120" s="92">
        <f t="shared" si="81"/>
        <v>0</v>
      </c>
      <c r="BB120" s="92">
        <f t="shared" si="81"/>
        <v>0</v>
      </c>
      <c r="BC120" s="92">
        <f t="shared" si="81"/>
        <v>0</v>
      </c>
      <c r="BD120" s="92">
        <f t="shared" si="81"/>
        <v>0</v>
      </c>
      <c r="BE120" s="92">
        <f t="shared" si="81"/>
        <v>0</v>
      </c>
      <c r="BF120" s="92">
        <f t="shared" si="81"/>
        <v>0</v>
      </c>
      <c r="BG120" s="92">
        <f t="shared" si="81"/>
        <v>0</v>
      </c>
      <c r="BH120" s="92">
        <f t="shared" si="81"/>
        <v>0</v>
      </c>
      <c r="BI120" s="92">
        <f t="shared" si="81"/>
        <v>0</v>
      </c>
      <c r="BJ120" s="92">
        <f t="shared" si="81"/>
        <v>0</v>
      </c>
      <c r="BK120" s="92">
        <f t="shared" ref="BK120:CA120" si="82">+X120-X105-X108-X117</f>
        <v>0</v>
      </c>
      <c r="BL120" s="92">
        <f t="shared" si="82"/>
        <v>0</v>
      </c>
      <c r="BM120" s="92">
        <f t="shared" si="82"/>
        <v>0</v>
      </c>
      <c r="BN120" s="92">
        <f t="shared" si="82"/>
        <v>0</v>
      </c>
      <c r="BO120" s="92">
        <f t="shared" si="82"/>
        <v>0</v>
      </c>
      <c r="BP120" s="92">
        <f t="shared" si="82"/>
        <v>0</v>
      </c>
      <c r="BQ120" s="92">
        <f t="shared" si="82"/>
        <v>0</v>
      </c>
      <c r="BR120" s="92">
        <f t="shared" si="82"/>
        <v>0</v>
      </c>
      <c r="BS120" s="92">
        <f t="shared" si="82"/>
        <v>0</v>
      </c>
      <c r="BT120" s="92">
        <f t="shared" si="82"/>
        <v>0</v>
      </c>
      <c r="BU120" s="92">
        <f t="shared" si="82"/>
        <v>0</v>
      </c>
      <c r="BV120" s="92">
        <f t="shared" si="82"/>
        <v>0</v>
      </c>
      <c r="BW120" s="92">
        <f t="shared" si="82"/>
        <v>0</v>
      </c>
      <c r="BX120" s="92">
        <f t="shared" si="82"/>
        <v>0</v>
      </c>
      <c r="BY120" s="92">
        <f t="shared" si="82"/>
        <v>0</v>
      </c>
      <c r="BZ120" s="92">
        <f t="shared" si="82"/>
        <v>0</v>
      </c>
      <c r="CA120" s="92">
        <f t="shared" si="82"/>
        <v>0</v>
      </c>
      <c r="CB120" s="56"/>
      <c r="CC120" s="92">
        <f>SUM(D120:AO120)-'A1'!L120-'A2'!Y120-'A3'!P127-'A3'!X127-'A3'!Z127*2</f>
        <v>0</v>
      </c>
    </row>
    <row r="121" spans="2:81" s="102" customFormat="1" ht="17.100000000000001" customHeight="1">
      <c r="B121" s="253"/>
      <c r="C121" s="462" t="s">
        <v>196</v>
      </c>
      <c r="D121" s="261"/>
      <c r="E121" s="261"/>
      <c r="F121" s="261"/>
      <c r="G121" s="261"/>
      <c r="H121" s="261"/>
      <c r="I121" s="261"/>
      <c r="J121" s="261"/>
      <c r="K121" s="261"/>
      <c r="L121" s="261"/>
      <c r="M121" s="261"/>
      <c r="N121" s="261"/>
      <c r="O121" s="261"/>
      <c r="P121" s="261"/>
      <c r="Q121" s="261"/>
      <c r="R121" s="261"/>
      <c r="S121" s="261"/>
      <c r="T121" s="261"/>
      <c r="U121" s="261"/>
      <c r="V121" s="261"/>
      <c r="W121" s="261"/>
      <c r="X121" s="261"/>
      <c r="Y121" s="261"/>
      <c r="Z121" s="261"/>
      <c r="AA121" s="261"/>
      <c r="AB121" s="261"/>
      <c r="AC121" s="261"/>
      <c r="AD121" s="261"/>
      <c r="AE121" s="261"/>
      <c r="AF121" s="261"/>
      <c r="AG121" s="261"/>
      <c r="AH121" s="261"/>
      <c r="AI121" s="261"/>
      <c r="AJ121" s="261"/>
      <c r="AK121" s="261"/>
      <c r="AL121" s="261"/>
      <c r="AM121" s="261"/>
      <c r="AN121" s="271"/>
      <c r="AO121" s="288"/>
      <c r="AP121" s="101"/>
      <c r="AQ121" s="100">
        <f t="shared" ref="AQ121:BJ121" si="83">+IF((D121+D122&gt;D120),111,0)</f>
        <v>0</v>
      </c>
      <c r="AR121" s="100">
        <f t="shared" si="83"/>
        <v>0</v>
      </c>
      <c r="AS121" s="100">
        <f t="shared" si="83"/>
        <v>0</v>
      </c>
      <c r="AT121" s="100">
        <f t="shared" si="83"/>
        <v>0</v>
      </c>
      <c r="AU121" s="100">
        <f t="shared" si="83"/>
        <v>0</v>
      </c>
      <c r="AV121" s="100">
        <f t="shared" si="83"/>
        <v>0</v>
      </c>
      <c r="AW121" s="100">
        <f t="shared" si="83"/>
        <v>0</v>
      </c>
      <c r="AX121" s="100">
        <f t="shared" si="83"/>
        <v>0</v>
      </c>
      <c r="AY121" s="100">
        <f t="shared" si="83"/>
        <v>0</v>
      </c>
      <c r="AZ121" s="100">
        <f t="shared" si="83"/>
        <v>0</v>
      </c>
      <c r="BA121" s="100">
        <f t="shared" si="83"/>
        <v>0</v>
      </c>
      <c r="BB121" s="100">
        <f t="shared" si="83"/>
        <v>0</v>
      </c>
      <c r="BC121" s="100">
        <f t="shared" si="83"/>
        <v>0</v>
      </c>
      <c r="BD121" s="100">
        <f t="shared" si="83"/>
        <v>0</v>
      </c>
      <c r="BE121" s="100">
        <f t="shared" si="83"/>
        <v>0</v>
      </c>
      <c r="BF121" s="100">
        <f t="shared" si="83"/>
        <v>0</v>
      </c>
      <c r="BG121" s="100">
        <f t="shared" si="83"/>
        <v>0</v>
      </c>
      <c r="BH121" s="100">
        <f t="shared" si="83"/>
        <v>0</v>
      </c>
      <c r="BI121" s="100">
        <f t="shared" si="83"/>
        <v>0</v>
      </c>
      <c r="BJ121" s="100">
        <f t="shared" si="83"/>
        <v>0</v>
      </c>
      <c r="BK121" s="100">
        <f t="shared" ref="BK121:CA121" si="84">+IF((X121+X122&gt;X120),111,0)</f>
        <v>0</v>
      </c>
      <c r="BL121" s="100">
        <f t="shared" si="84"/>
        <v>0</v>
      </c>
      <c r="BM121" s="100">
        <f t="shared" si="84"/>
        <v>0</v>
      </c>
      <c r="BN121" s="100">
        <f t="shared" si="84"/>
        <v>0</v>
      </c>
      <c r="BO121" s="100">
        <f t="shared" si="84"/>
        <v>0</v>
      </c>
      <c r="BP121" s="100">
        <f t="shared" si="84"/>
        <v>0</v>
      </c>
      <c r="BQ121" s="100">
        <f t="shared" si="84"/>
        <v>0</v>
      </c>
      <c r="BR121" s="100">
        <f t="shared" si="84"/>
        <v>0</v>
      </c>
      <c r="BS121" s="100">
        <f t="shared" si="84"/>
        <v>0</v>
      </c>
      <c r="BT121" s="100">
        <f t="shared" si="84"/>
        <v>0</v>
      </c>
      <c r="BU121" s="100">
        <f t="shared" si="84"/>
        <v>0</v>
      </c>
      <c r="BV121" s="100">
        <f t="shared" si="84"/>
        <v>0</v>
      </c>
      <c r="BW121" s="100">
        <f t="shared" si="84"/>
        <v>0</v>
      </c>
      <c r="BX121" s="100">
        <f t="shared" si="84"/>
        <v>0</v>
      </c>
      <c r="BY121" s="100">
        <f t="shared" si="84"/>
        <v>0</v>
      </c>
      <c r="BZ121" s="100">
        <f t="shared" si="84"/>
        <v>0</v>
      </c>
      <c r="CA121" s="100">
        <f t="shared" si="84"/>
        <v>0</v>
      </c>
      <c r="CB121" s="101"/>
      <c r="CC121" s="100">
        <f>SUM(D121:AO121)-'A1'!L121-'A2'!Y121-'A3'!P128-'A3'!X128-'A3'!Z128*2</f>
        <v>0</v>
      </c>
    </row>
    <row r="122" spans="2:81" s="102" customFormat="1" ht="17.100000000000001" customHeight="1">
      <c r="B122" s="253"/>
      <c r="C122" s="462" t="s">
        <v>197</v>
      </c>
      <c r="D122" s="261"/>
      <c r="E122" s="261"/>
      <c r="F122" s="261"/>
      <c r="G122" s="261"/>
      <c r="H122" s="261"/>
      <c r="I122" s="261"/>
      <c r="J122" s="261"/>
      <c r="K122" s="261"/>
      <c r="L122" s="261"/>
      <c r="M122" s="261"/>
      <c r="N122" s="261"/>
      <c r="O122" s="261"/>
      <c r="P122" s="261"/>
      <c r="Q122" s="261"/>
      <c r="R122" s="261"/>
      <c r="S122" s="261"/>
      <c r="T122" s="261"/>
      <c r="U122" s="261"/>
      <c r="V122" s="261"/>
      <c r="W122" s="261"/>
      <c r="X122" s="261"/>
      <c r="Y122" s="261"/>
      <c r="Z122" s="261"/>
      <c r="AA122" s="261"/>
      <c r="AB122" s="261"/>
      <c r="AC122" s="261"/>
      <c r="AD122" s="261"/>
      <c r="AE122" s="261"/>
      <c r="AF122" s="261"/>
      <c r="AG122" s="261"/>
      <c r="AH122" s="261"/>
      <c r="AI122" s="261"/>
      <c r="AJ122" s="261"/>
      <c r="AK122" s="261"/>
      <c r="AL122" s="261"/>
      <c r="AM122" s="261"/>
      <c r="AN122" s="271"/>
      <c r="AO122" s="288"/>
      <c r="AP122" s="101"/>
      <c r="AQ122" s="100"/>
      <c r="AR122" s="100"/>
      <c r="AS122" s="100"/>
      <c r="AT122" s="100"/>
      <c r="AU122" s="100"/>
      <c r="AV122" s="100"/>
      <c r="AW122" s="100"/>
      <c r="AX122" s="100"/>
      <c r="AY122" s="100"/>
      <c r="AZ122" s="100"/>
      <c r="BA122" s="100"/>
      <c r="BB122" s="100"/>
      <c r="BC122" s="100"/>
      <c r="BD122" s="100"/>
      <c r="BE122" s="100"/>
      <c r="BF122" s="100"/>
      <c r="BG122" s="100"/>
      <c r="BH122" s="100"/>
      <c r="BI122" s="100"/>
      <c r="BJ122" s="100"/>
      <c r="BK122" s="100"/>
      <c r="BL122" s="100"/>
      <c r="BM122" s="100"/>
      <c r="BN122" s="100"/>
      <c r="BO122" s="100"/>
      <c r="BP122" s="100"/>
      <c r="BQ122" s="100"/>
      <c r="BR122" s="100"/>
      <c r="BS122" s="100"/>
      <c r="BT122" s="100"/>
      <c r="BU122" s="100"/>
      <c r="BV122" s="100"/>
      <c r="BW122" s="100"/>
      <c r="BX122" s="100"/>
      <c r="BY122" s="100"/>
      <c r="BZ122" s="100"/>
      <c r="CA122" s="100"/>
      <c r="CB122" s="101"/>
      <c r="CC122" s="100">
        <f>SUM(D122:AO122)-'A1'!L122-'A2'!Y122-'A3'!P129-'A3'!X129-'A3'!Z129*2</f>
        <v>0</v>
      </c>
    </row>
    <row r="123" spans="2:81" s="102" customFormat="1" ht="17.100000000000001" customHeight="1">
      <c r="B123" s="253"/>
      <c r="C123" s="463" t="s">
        <v>136</v>
      </c>
      <c r="D123" s="261"/>
      <c r="E123" s="261"/>
      <c r="F123" s="261"/>
      <c r="G123" s="261"/>
      <c r="H123" s="261"/>
      <c r="I123" s="261"/>
      <c r="J123" s="261"/>
      <c r="K123" s="261"/>
      <c r="L123" s="261"/>
      <c r="M123" s="261"/>
      <c r="N123" s="261"/>
      <c r="O123" s="261"/>
      <c r="P123" s="261"/>
      <c r="Q123" s="261"/>
      <c r="R123" s="261"/>
      <c r="S123" s="261"/>
      <c r="T123" s="261"/>
      <c r="U123" s="261"/>
      <c r="V123" s="261"/>
      <c r="W123" s="261"/>
      <c r="X123" s="261"/>
      <c r="Y123" s="261"/>
      <c r="Z123" s="261"/>
      <c r="AA123" s="261"/>
      <c r="AB123" s="261"/>
      <c r="AC123" s="261"/>
      <c r="AD123" s="261"/>
      <c r="AE123" s="261"/>
      <c r="AF123" s="261"/>
      <c r="AG123" s="261"/>
      <c r="AH123" s="261"/>
      <c r="AI123" s="261"/>
      <c r="AJ123" s="261"/>
      <c r="AK123" s="261"/>
      <c r="AL123" s="261"/>
      <c r="AM123" s="261"/>
      <c r="AN123" s="271"/>
      <c r="AO123" s="288"/>
      <c r="AP123" s="101"/>
      <c r="AQ123" s="100">
        <f t="shared" ref="AQ123:BJ123" si="85">+IF((D123&gt;D120),111,0)</f>
        <v>0</v>
      </c>
      <c r="AR123" s="100">
        <f t="shared" si="85"/>
        <v>0</v>
      </c>
      <c r="AS123" s="100">
        <f t="shared" si="85"/>
        <v>0</v>
      </c>
      <c r="AT123" s="100">
        <f t="shared" si="85"/>
        <v>0</v>
      </c>
      <c r="AU123" s="100">
        <f t="shared" si="85"/>
        <v>0</v>
      </c>
      <c r="AV123" s="100">
        <f t="shared" si="85"/>
        <v>0</v>
      </c>
      <c r="AW123" s="100">
        <f t="shared" si="85"/>
        <v>0</v>
      </c>
      <c r="AX123" s="100">
        <f t="shared" si="85"/>
        <v>0</v>
      </c>
      <c r="AY123" s="100">
        <f t="shared" si="85"/>
        <v>0</v>
      </c>
      <c r="AZ123" s="100">
        <f t="shared" si="85"/>
        <v>0</v>
      </c>
      <c r="BA123" s="100">
        <f t="shared" si="85"/>
        <v>0</v>
      </c>
      <c r="BB123" s="100">
        <f t="shared" si="85"/>
        <v>0</v>
      </c>
      <c r="BC123" s="100">
        <f t="shared" si="85"/>
        <v>0</v>
      </c>
      <c r="BD123" s="100">
        <f t="shared" si="85"/>
        <v>0</v>
      </c>
      <c r="BE123" s="100">
        <f t="shared" si="85"/>
        <v>0</v>
      </c>
      <c r="BF123" s="100">
        <f t="shared" si="85"/>
        <v>0</v>
      </c>
      <c r="BG123" s="100">
        <f t="shared" si="85"/>
        <v>0</v>
      </c>
      <c r="BH123" s="100">
        <f t="shared" si="85"/>
        <v>0</v>
      </c>
      <c r="BI123" s="100">
        <f t="shared" si="85"/>
        <v>0</v>
      </c>
      <c r="BJ123" s="100">
        <f t="shared" si="85"/>
        <v>0</v>
      </c>
      <c r="BK123" s="100">
        <f t="shared" ref="BK123:CA123" si="86">+IF((X123&gt;X120),111,0)</f>
        <v>0</v>
      </c>
      <c r="BL123" s="100">
        <f t="shared" si="86"/>
        <v>0</v>
      </c>
      <c r="BM123" s="100">
        <f t="shared" si="86"/>
        <v>0</v>
      </c>
      <c r="BN123" s="100">
        <f t="shared" si="86"/>
        <v>0</v>
      </c>
      <c r="BO123" s="100">
        <f t="shared" si="86"/>
        <v>0</v>
      </c>
      <c r="BP123" s="100">
        <f t="shared" si="86"/>
        <v>0</v>
      </c>
      <c r="BQ123" s="100">
        <f t="shared" si="86"/>
        <v>0</v>
      </c>
      <c r="BR123" s="100">
        <f t="shared" si="86"/>
        <v>0</v>
      </c>
      <c r="BS123" s="100">
        <f t="shared" si="86"/>
        <v>0</v>
      </c>
      <c r="BT123" s="100">
        <f t="shared" si="86"/>
        <v>0</v>
      </c>
      <c r="BU123" s="100">
        <f t="shared" si="86"/>
        <v>0</v>
      </c>
      <c r="BV123" s="100">
        <f t="shared" si="86"/>
        <v>0</v>
      </c>
      <c r="BW123" s="100">
        <f t="shared" si="86"/>
        <v>0</v>
      </c>
      <c r="BX123" s="100">
        <f t="shared" si="86"/>
        <v>0</v>
      </c>
      <c r="BY123" s="100">
        <f t="shared" si="86"/>
        <v>0</v>
      </c>
      <c r="BZ123" s="100">
        <f t="shared" si="86"/>
        <v>0</v>
      </c>
      <c r="CA123" s="100">
        <f t="shared" si="86"/>
        <v>0</v>
      </c>
      <c r="CB123" s="101"/>
      <c r="CC123" s="100">
        <f>SUM(D123:AO123)-'A1'!L123-'A2'!Y123-'A3'!P130-'A3'!X130-'A3'!Z130*2</f>
        <v>0</v>
      </c>
    </row>
    <row r="124" spans="2:81" s="57" customFormat="1" ht="30" customHeight="1">
      <c r="B124" s="323"/>
      <c r="C124" s="464" t="s">
        <v>18</v>
      </c>
      <c r="D124" s="383">
        <f t="shared" ref="D124:AN124" si="87">+D25+D45+D73+D100+D120</f>
        <v>0</v>
      </c>
      <c r="E124" s="383">
        <f t="shared" si="87"/>
        <v>0</v>
      </c>
      <c r="F124" s="383">
        <f t="shared" si="87"/>
        <v>0</v>
      </c>
      <c r="G124" s="383">
        <f t="shared" si="87"/>
        <v>0</v>
      </c>
      <c r="H124" s="383">
        <f t="shared" si="87"/>
        <v>0</v>
      </c>
      <c r="I124" s="383">
        <f t="shared" si="87"/>
        <v>0</v>
      </c>
      <c r="J124" s="383">
        <f t="shared" si="87"/>
        <v>0</v>
      </c>
      <c r="K124" s="383">
        <f t="shared" si="87"/>
        <v>0</v>
      </c>
      <c r="L124" s="383">
        <f t="shared" si="87"/>
        <v>0</v>
      </c>
      <c r="M124" s="383">
        <f t="shared" si="87"/>
        <v>0</v>
      </c>
      <c r="N124" s="383">
        <f t="shared" si="87"/>
        <v>0</v>
      </c>
      <c r="O124" s="383">
        <f t="shared" si="87"/>
        <v>0</v>
      </c>
      <c r="P124" s="383">
        <f t="shared" si="87"/>
        <v>0</v>
      </c>
      <c r="Q124" s="383">
        <f t="shared" si="87"/>
        <v>0</v>
      </c>
      <c r="R124" s="383">
        <f t="shared" si="87"/>
        <v>0</v>
      </c>
      <c r="S124" s="383">
        <f t="shared" si="87"/>
        <v>0</v>
      </c>
      <c r="T124" s="383">
        <f t="shared" si="87"/>
        <v>0</v>
      </c>
      <c r="U124" s="383">
        <f t="shared" si="87"/>
        <v>0</v>
      </c>
      <c r="V124" s="383">
        <f t="shared" si="87"/>
        <v>0</v>
      </c>
      <c r="W124" s="383">
        <f t="shared" si="87"/>
        <v>0</v>
      </c>
      <c r="X124" s="383">
        <f t="shared" si="87"/>
        <v>0</v>
      </c>
      <c r="Y124" s="383">
        <f t="shared" si="87"/>
        <v>0</v>
      </c>
      <c r="Z124" s="383">
        <f t="shared" si="87"/>
        <v>0</v>
      </c>
      <c r="AA124" s="383">
        <f t="shared" si="87"/>
        <v>0</v>
      </c>
      <c r="AB124" s="383">
        <f t="shared" si="87"/>
        <v>0</v>
      </c>
      <c r="AC124" s="383">
        <f t="shared" si="87"/>
        <v>0</v>
      </c>
      <c r="AD124" s="383">
        <f t="shared" si="87"/>
        <v>0</v>
      </c>
      <c r="AE124" s="383">
        <f t="shared" si="87"/>
        <v>0</v>
      </c>
      <c r="AF124" s="383">
        <f t="shared" si="87"/>
        <v>0</v>
      </c>
      <c r="AG124" s="383">
        <f t="shared" si="87"/>
        <v>0</v>
      </c>
      <c r="AH124" s="383">
        <f t="shared" si="87"/>
        <v>0</v>
      </c>
      <c r="AI124" s="383">
        <f t="shared" si="87"/>
        <v>0</v>
      </c>
      <c r="AJ124" s="383">
        <f t="shared" si="87"/>
        <v>0</v>
      </c>
      <c r="AK124" s="383">
        <f t="shared" si="87"/>
        <v>0</v>
      </c>
      <c r="AL124" s="383">
        <f t="shared" si="87"/>
        <v>0</v>
      </c>
      <c r="AM124" s="383">
        <f t="shared" si="87"/>
        <v>0</v>
      </c>
      <c r="AN124" s="385">
        <f t="shared" si="87"/>
        <v>0</v>
      </c>
      <c r="AO124" s="286"/>
      <c r="AP124" s="56"/>
      <c r="AQ124" s="92">
        <f t="shared" ref="AQ124:CA124" si="88">+D124-D25-D45-D73-D100-D120</f>
        <v>0</v>
      </c>
      <c r="AR124" s="92">
        <f t="shared" si="88"/>
        <v>0</v>
      </c>
      <c r="AS124" s="92">
        <f t="shared" si="88"/>
        <v>0</v>
      </c>
      <c r="AT124" s="92">
        <f t="shared" si="88"/>
        <v>0</v>
      </c>
      <c r="AU124" s="92">
        <f t="shared" si="88"/>
        <v>0</v>
      </c>
      <c r="AV124" s="92">
        <f t="shared" si="88"/>
        <v>0</v>
      </c>
      <c r="AW124" s="92">
        <f t="shared" si="88"/>
        <v>0</v>
      </c>
      <c r="AX124" s="92">
        <f t="shared" si="88"/>
        <v>0</v>
      </c>
      <c r="AY124" s="92">
        <f t="shared" si="88"/>
        <v>0</v>
      </c>
      <c r="AZ124" s="92">
        <f t="shared" si="88"/>
        <v>0</v>
      </c>
      <c r="BA124" s="92">
        <f t="shared" si="88"/>
        <v>0</v>
      </c>
      <c r="BB124" s="92">
        <f t="shared" si="88"/>
        <v>0</v>
      </c>
      <c r="BC124" s="92">
        <f t="shared" si="88"/>
        <v>0</v>
      </c>
      <c r="BD124" s="92">
        <f t="shared" si="88"/>
        <v>0</v>
      </c>
      <c r="BE124" s="92">
        <f t="shared" si="88"/>
        <v>0</v>
      </c>
      <c r="BF124" s="92">
        <f t="shared" si="88"/>
        <v>0</v>
      </c>
      <c r="BG124" s="92">
        <f t="shared" si="88"/>
        <v>0</v>
      </c>
      <c r="BH124" s="92">
        <f t="shared" si="88"/>
        <v>0</v>
      </c>
      <c r="BI124" s="92">
        <f t="shared" si="88"/>
        <v>0</v>
      </c>
      <c r="BJ124" s="92">
        <f t="shared" si="88"/>
        <v>0</v>
      </c>
      <c r="BK124" s="92">
        <f t="shared" si="88"/>
        <v>0</v>
      </c>
      <c r="BL124" s="92">
        <f t="shared" si="88"/>
        <v>0</v>
      </c>
      <c r="BM124" s="92">
        <f t="shared" si="88"/>
        <v>0</v>
      </c>
      <c r="BN124" s="92">
        <f t="shared" si="88"/>
        <v>0</v>
      </c>
      <c r="BO124" s="92">
        <f t="shared" si="88"/>
        <v>0</v>
      </c>
      <c r="BP124" s="92">
        <f t="shared" si="88"/>
        <v>0</v>
      </c>
      <c r="BQ124" s="92">
        <f t="shared" si="88"/>
        <v>0</v>
      </c>
      <c r="BR124" s="92">
        <f t="shared" si="88"/>
        <v>0</v>
      </c>
      <c r="BS124" s="92">
        <f t="shared" si="88"/>
        <v>0</v>
      </c>
      <c r="BT124" s="92">
        <f t="shared" si="88"/>
        <v>0</v>
      </c>
      <c r="BU124" s="92">
        <f t="shared" si="88"/>
        <v>0</v>
      </c>
      <c r="BV124" s="92">
        <f t="shared" si="88"/>
        <v>0</v>
      </c>
      <c r="BW124" s="92">
        <f t="shared" si="88"/>
        <v>0</v>
      </c>
      <c r="BX124" s="92">
        <f t="shared" si="88"/>
        <v>0</v>
      </c>
      <c r="BY124" s="92">
        <f t="shared" si="88"/>
        <v>0</v>
      </c>
      <c r="BZ124" s="92">
        <f t="shared" si="88"/>
        <v>0</v>
      </c>
      <c r="CA124" s="92">
        <f t="shared" si="88"/>
        <v>0</v>
      </c>
      <c r="CB124" s="56"/>
      <c r="CC124" s="92">
        <f>SUM(D124:AO124)-'A1'!L124-'A2'!Y124-'A3'!P136-'A3'!X136-'A3'!Z136*2</f>
        <v>0</v>
      </c>
    </row>
    <row r="125" spans="2:81" s="102" customFormat="1" ht="17.100000000000001" customHeight="1">
      <c r="B125" s="253"/>
      <c r="C125" s="462" t="s">
        <v>196</v>
      </c>
      <c r="D125" s="261">
        <f t="shared" ref="D125:AN125" si="89">+D26+D46+D74+D101+D121</f>
        <v>0</v>
      </c>
      <c r="E125" s="261">
        <f t="shared" si="89"/>
        <v>0</v>
      </c>
      <c r="F125" s="261">
        <f t="shared" si="89"/>
        <v>0</v>
      </c>
      <c r="G125" s="261">
        <f t="shared" si="89"/>
        <v>0</v>
      </c>
      <c r="H125" s="261">
        <f t="shared" si="89"/>
        <v>0</v>
      </c>
      <c r="I125" s="261">
        <f t="shared" si="89"/>
        <v>0</v>
      </c>
      <c r="J125" s="261">
        <f t="shared" si="89"/>
        <v>0</v>
      </c>
      <c r="K125" s="261">
        <f t="shared" si="89"/>
        <v>0</v>
      </c>
      <c r="L125" s="261">
        <f t="shared" si="89"/>
        <v>0</v>
      </c>
      <c r="M125" s="261">
        <f t="shared" si="89"/>
        <v>0</v>
      </c>
      <c r="N125" s="261">
        <f t="shared" si="89"/>
        <v>0</v>
      </c>
      <c r="O125" s="261">
        <f t="shared" si="89"/>
        <v>0</v>
      </c>
      <c r="P125" s="261">
        <f t="shared" si="89"/>
        <v>0</v>
      </c>
      <c r="Q125" s="261">
        <f t="shared" si="89"/>
        <v>0</v>
      </c>
      <c r="R125" s="261">
        <f t="shared" si="89"/>
        <v>0</v>
      </c>
      <c r="S125" s="261">
        <f t="shared" si="89"/>
        <v>0</v>
      </c>
      <c r="T125" s="261">
        <f t="shared" si="89"/>
        <v>0</v>
      </c>
      <c r="U125" s="261">
        <f t="shared" si="89"/>
        <v>0</v>
      </c>
      <c r="V125" s="261">
        <f t="shared" si="89"/>
        <v>0</v>
      </c>
      <c r="W125" s="261">
        <f t="shared" si="89"/>
        <v>0</v>
      </c>
      <c r="X125" s="261">
        <f t="shared" si="89"/>
        <v>0</v>
      </c>
      <c r="Y125" s="261">
        <f t="shared" si="89"/>
        <v>0</v>
      </c>
      <c r="Z125" s="261">
        <f t="shared" si="89"/>
        <v>0</v>
      </c>
      <c r="AA125" s="261">
        <f t="shared" si="89"/>
        <v>0</v>
      </c>
      <c r="AB125" s="261">
        <f t="shared" si="89"/>
        <v>0</v>
      </c>
      <c r="AC125" s="261">
        <f t="shared" si="89"/>
        <v>0</v>
      </c>
      <c r="AD125" s="261">
        <f t="shared" si="89"/>
        <v>0</v>
      </c>
      <c r="AE125" s="261">
        <f t="shared" si="89"/>
        <v>0</v>
      </c>
      <c r="AF125" s="261">
        <f t="shared" si="89"/>
        <v>0</v>
      </c>
      <c r="AG125" s="261">
        <f t="shared" si="89"/>
        <v>0</v>
      </c>
      <c r="AH125" s="261">
        <f t="shared" si="89"/>
        <v>0</v>
      </c>
      <c r="AI125" s="261">
        <f t="shared" si="89"/>
        <v>0</v>
      </c>
      <c r="AJ125" s="261">
        <f t="shared" si="89"/>
        <v>0</v>
      </c>
      <c r="AK125" s="261">
        <f t="shared" si="89"/>
        <v>0</v>
      </c>
      <c r="AL125" s="261">
        <f t="shared" si="89"/>
        <v>0</v>
      </c>
      <c r="AM125" s="261">
        <f t="shared" si="89"/>
        <v>0</v>
      </c>
      <c r="AN125" s="271">
        <f t="shared" si="89"/>
        <v>0</v>
      </c>
      <c r="AO125" s="288"/>
      <c r="AP125" s="101"/>
      <c r="AQ125" s="100">
        <f t="shared" ref="AQ125:AZ127" si="90">+D125-(D26+D46+D74+D101+D121)</f>
        <v>0</v>
      </c>
      <c r="AR125" s="100">
        <f t="shared" si="90"/>
        <v>0</v>
      </c>
      <c r="AS125" s="100">
        <f t="shared" si="90"/>
        <v>0</v>
      </c>
      <c r="AT125" s="100">
        <f t="shared" si="90"/>
        <v>0</v>
      </c>
      <c r="AU125" s="100">
        <f t="shared" si="90"/>
        <v>0</v>
      </c>
      <c r="AV125" s="100">
        <f t="shared" si="90"/>
        <v>0</v>
      </c>
      <c r="AW125" s="100">
        <f t="shared" si="90"/>
        <v>0</v>
      </c>
      <c r="AX125" s="100">
        <f t="shared" si="90"/>
        <v>0</v>
      </c>
      <c r="AY125" s="100">
        <f t="shared" si="90"/>
        <v>0</v>
      </c>
      <c r="AZ125" s="100">
        <f t="shared" si="90"/>
        <v>0</v>
      </c>
      <c r="BA125" s="100">
        <f t="shared" ref="BA125:BJ127" si="91">+N125-(N26+N46+N74+N101+N121)</f>
        <v>0</v>
      </c>
      <c r="BB125" s="100">
        <f t="shared" si="91"/>
        <v>0</v>
      </c>
      <c r="BC125" s="100">
        <f t="shared" si="91"/>
        <v>0</v>
      </c>
      <c r="BD125" s="100">
        <f t="shared" si="91"/>
        <v>0</v>
      </c>
      <c r="BE125" s="100">
        <f t="shared" si="91"/>
        <v>0</v>
      </c>
      <c r="BF125" s="100">
        <f t="shared" si="91"/>
        <v>0</v>
      </c>
      <c r="BG125" s="100">
        <f t="shared" si="91"/>
        <v>0</v>
      </c>
      <c r="BH125" s="100">
        <f t="shared" si="91"/>
        <v>0</v>
      </c>
      <c r="BI125" s="100">
        <f t="shared" si="91"/>
        <v>0</v>
      </c>
      <c r="BJ125" s="100">
        <f t="shared" si="91"/>
        <v>0</v>
      </c>
      <c r="BK125" s="100">
        <f t="shared" ref="BK125:BT127" si="92">+X125-(X26+X46+X74+X101+X121)</f>
        <v>0</v>
      </c>
      <c r="BL125" s="100">
        <f t="shared" si="92"/>
        <v>0</v>
      </c>
      <c r="BM125" s="100">
        <f t="shared" si="92"/>
        <v>0</v>
      </c>
      <c r="BN125" s="100">
        <f t="shared" si="92"/>
        <v>0</v>
      </c>
      <c r="BO125" s="100">
        <f t="shared" si="92"/>
        <v>0</v>
      </c>
      <c r="BP125" s="100">
        <f t="shared" si="92"/>
        <v>0</v>
      </c>
      <c r="BQ125" s="100">
        <f t="shared" si="92"/>
        <v>0</v>
      </c>
      <c r="BR125" s="100">
        <f t="shared" si="92"/>
        <v>0</v>
      </c>
      <c r="BS125" s="100">
        <f t="shared" si="92"/>
        <v>0</v>
      </c>
      <c r="BT125" s="100">
        <f t="shared" si="92"/>
        <v>0</v>
      </c>
      <c r="BU125" s="100">
        <f t="shared" ref="BU125:CA127" si="93">+AH125-(AH26+AH46+AH74+AH101+AH121)</f>
        <v>0</v>
      </c>
      <c r="BV125" s="100">
        <f t="shared" si="93"/>
        <v>0</v>
      </c>
      <c r="BW125" s="100">
        <f t="shared" si="93"/>
        <v>0</v>
      </c>
      <c r="BX125" s="100">
        <f t="shared" si="93"/>
        <v>0</v>
      </c>
      <c r="BY125" s="100">
        <f t="shared" si="93"/>
        <v>0</v>
      </c>
      <c r="BZ125" s="100">
        <f t="shared" si="93"/>
        <v>0</v>
      </c>
      <c r="CA125" s="100">
        <f t="shared" si="93"/>
        <v>0</v>
      </c>
      <c r="CB125" s="101"/>
      <c r="CC125" s="100">
        <f>SUM(D125:AO125)-'A1'!L125-'A2'!Y125-'A3'!P137-'A3'!X137-'A3'!Z137*2</f>
        <v>0</v>
      </c>
    </row>
    <row r="126" spans="2:81" s="102" customFormat="1" ht="17.100000000000001" customHeight="1">
      <c r="B126" s="253"/>
      <c r="C126" s="462" t="s">
        <v>197</v>
      </c>
      <c r="D126" s="261">
        <f t="shared" ref="D126:AN126" si="94">+D27+D47+D75+D102+D122</f>
        <v>0</v>
      </c>
      <c r="E126" s="261">
        <f t="shared" si="94"/>
        <v>0</v>
      </c>
      <c r="F126" s="261">
        <f t="shared" si="94"/>
        <v>0</v>
      </c>
      <c r="G126" s="261">
        <f t="shared" si="94"/>
        <v>0</v>
      </c>
      <c r="H126" s="261">
        <f t="shared" si="94"/>
        <v>0</v>
      </c>
      <c r="I126" s="261">
        <f t="shared" si="94"/>
        <v>0</v>
      </c>
      <c r="J126" s="261">
        <f t="shared" si="94"/>
        <v>0</v>
      </c>
      <c r="K126" s="261">
        <f t="shared" si="94"/>
        <v>0</v>
      </c>
      <c r="L126" s="261">
        <f t="shared" si="94"/>
        <v>0</v>
      </c>
      <c r="M126" s="261">
        <f t="shared" si="94"/>
        <v>0</v>
      </c>
      <c r="N126" s="261">
        <f t="shared" si="94"/>
        <v>0</v>
      </c>
      <c r="O126" s="261">
        <f t="shared" si="94"/>
        <v>0</v>
      </c>
      <c r="P126" s="261">
        <f t="shared" si="94"/>
        <v>0</v>
      </c>
      <c r="Q126" s="261">
        <f t="shared" si="94"/>
        <v>0</v>
      </c>
      <c r="R126" s="261">
        <f t="shared" si="94"/>
        <v>0</v>
      </c>
      <c r="S126" s="261">
        <f t="shared" si="94"/>
        <v>0</v>
      </c>
      <c r="T126" s="261">
        <f t="shared" si="94"/>
        <v>0</v>
      </c>
      <c r="U126" s="261">
        <f t="shared" si="94"/>
        <v>0</v>
      </c>
      <c r="V126" s="261">
        <f t="shared" si="94"/>
        <v>0</v>
      </c>
      <c r="W126" s="261">
        <f t="shared" si="94"/>
        <v>0</v>
      </c>
      <c r="X126" s="261">
        <f t="shared" si="94"/>
        <v>0</v>
      </c>
      <c r="Y126" s="261">
        <f t="shared" si="94"/>
        <v>0</v>
      </c>
      <c r="Z126" s="261">
        <f t="shared" si="94"/>
        <v>0</v>
      </c>
      <c r="AA126" s="261">
        <f t="shared" si="94"/>
        <v>0</v>
      </c>
      <c r="AB126" s="261">
        <f t="shared" si="94"/>
        <v>0</v>
      </c>
      <c r="AC126" s="261">
        <f t="shared" si="94"/>
        <v>0</v>
      </c>
      <c r="AD126" s="261">
        <f t="shared" si="94"/>
        <v>0</v>
      </c>
      <c r="AE126" s="261">
        <f t="shared" si="94"/>
        <v>0</v>
      </c>
      <c r="AF126" s="261">
        <f t="shared" si="94"/>
        <v>0</v>
      </c>
      <c r="AG126" s="261">
        <f t="shared" si="94"/>
        <v>0</v>
      </c>
      <c r="AH126" s="261">
        <f t="shared" si="94"/>
        <v>0</v>
      </c>
      <c r="AI126" s="261">
        <f t="shared" si="94"/>
        <v>0</v>
      </c>
      <c r="AJ126" s="261">
        <f t="shared" si="94"/>
        <v>0</v>
      </c>
      <c r="AK126" s="261">
        <f t="shared" si="94"/>
        <v>0</v>
      </c>
      <c r="AL126" s="261">
        <f t="shared" si="94"/>
        <v>0</v>
      </c>
      <c r="AM126" s="261">
        <f t="shared" si="94"/>
        <v>0</v>
      </c>
      <c r="AN126" s="271">
        <f t="shared" si="94"/>
        <v>0</v>
      </c>
      <c r="AO126" s="288"/>
      <c r="AP126" s="101"/>
      <c r="AQ126" s="100">
        <f t="shared" si="90"/>
        <v>0</v>
      </c>
      <c r="AR126" s="100">
        <f t="shared" si="90"/>
        <v>0</v>
      </c>
      <c r="AS126" s="100">
        <f t="shared" si="90"/>
        <v>0</v>
      </c>
      <c r="AT126" s="100">
        <f t="shared" si="90"/>
        <v>0</v>
      </c>
      <c r="AU126" s="100">
        <f t="shared" si="90"/>
        <v>0</v>
      </c>
      <c r="AV126" s="100">
        <f t="shared" si="90"/>
        <v>0</v>
      </c>
      <c r="AW126" s="100">
        <f t="shared" si="90"/>
        <v>0</v>
      </c>
      <c r="AX126" s="100">
        <f t="shared" si="90"/>
        <v>0</v>
      </c>
      <c r="AY126" s="100">
        <f t="shared" si="90"/>
        <v>0</v>
      </c>
      <c r="AZ126" s="100">
        <f t="shared" si="90"/>
        <v>0</v>
      </c>
      <c r="BA126" s="100">
        <f t="shared" si="91"/>
        <v>0</v>
      </c>
      <c r="BB126" s="100">
        <f t="shared" si="91"/>
        <v>0</v>
      </c>
      <c r="BC126" s="100">
        <f t="shared" si="91"/>
        <v>0</v>
      </c>
      <c r="BD126" s="100">
        <f t="shared" si="91"/>
        <v>0</v>
      </c>
      <c r="BE126" s="100">
        <f t="shared" si="91"/>
        <v>0</v>
      </c>
      <c r="BF126" s="100">
        <f t="shared" si="91"/>
        <v>0</v>
      </c>
      <c r="BG126" s="100">
        <f t="shared" si="91"/>
        <v>0</v>
      </c>
      <c r="BH126" s="100">
        <f t="shared" si="91"/>
        <v>0</v>
      </c>
      <c r="BI126" s="100">
        <f t="shared" si="91"/>
        <v>0</v>
      </c>
      <c r="BJ126" s="100">
        <f t="shared" si="91"/>
        <v>0</v>
      </c>
      <c r="BK126" s="100">
        <f t="shared" si="92"/>
        <v>0</v>
      </c>
      <c r="BL126" s="100">
        <f t="shared" si="92"/>
        <v>0</v>
      </c>
      <c r="BM126" s="100">
        <f t="shared" si="92"/>
        <v>0</v>
      </c>
      <c r="BN126" s="100">
        <f t="shared" si="92"/>
        <v>0</v>
      </c>
      <c r="BO126" s="100">
        <f t="shared" si="92"/>
        <v>0</v>
      </c>
      <c r="BP126" s="100">
        <f t="shared" si="92"/>
        <v>0</v>
      </c>
      <c r="BQ126" s="100">
        <f t="shared" si="92"/>
        <v>0</v>
      </c>
      <c r="BR126" s="100">
        <f t="shared" si="92"/>
        <v>0</v>
      </c>
      <c r="BS126" s="100">
        <f t="shared" si="92"/>
        <v>0</v>
      </c>
      <c r="BT126" s="100">
        <f t="shared" si="92"/>
        <v>0</v>
      </c>
      <c r="BU126" s="100">
        <f t="shared" si="93"/>
        <v>0</v>
      </c>
      <c r="BV126" s="100">
        <f t="shared" si="93"/>
        <v>0</v>
      </c>
      <c r="BW126" s="100">
        <f t="shared" si="93"/>
        <v>0</v>
      </c>
      <c r="BX126" s="100">
        <f t="shared" si="93"/>
        <v>0</v>
      </c>
      <c r="BY126" s="100">
        <f t="shared" si="93"/>
        <v>0</v>
      </c>
      <c r="BZ126" s="100">
        <f t="shared" si="93"/>
        <v>0</v>
      </c>
      <c r="CA126" s="100">
        <f t="shared" si="93"/>
        <v>0</v>
      </c>
      <c r="CB126" s="101"/>
      <c r="CC126" s="100">
        <f>SUM(D126:AO126)-'A1'!L126-'A2'!Y126-'A3'!P138-'A3'!X138-'A3'!Z138*2</f>
        <v>0</v>
      </c>
    </row>
    <row r="127" spans="2:81" s="102" customFormat="1" ht="17.100000000000001" customHeight="1">
      <c r="B127" s="253"/>
      <c r="C127" s="463" t="s">
        <v>136</v>
      </c>
      <c r="D127" s="261">
        <f t="shared" ref="D127:AN127" si="95">+D28+D48+D76+D103+D123</f>
        <v>0</v>
      </c>
      <c r="E127" s="261">
        <f t="shared" si="95"/>
        <v>0</v>
      </c>
      <c r="F127" s="261">
        <f t="shared" si="95"/>
        <v>0</v>
      </c>
      <c r="G127" s="261">
        <f t="shared" si="95"/>
        <v>0</v>
      </c>
      <c r="H127" s="261">
        <f t="shared" si="95"/>
        <v>0</v>
      </c>
      <c r="I127" s="261">
        <f t="shared" si="95"/>
        <v>0</v>
      </c>
      <c r="J127" s="261">
        <f t="shared" si="95"/>
        <v>0</v>
      </c>
      <c r="K127" s="261">
        <f t="shared" si="95"/>
        <v>0</v>
      </c>
      <c r="L127" s="261">
        <f t="shared" si="95"/>
        <v>0</v>
      </c>
      <c r="M127" s="261">
        <f t="shared" si="95"/>
        <v>0</v>
      </c>
      <c r="N127" s="261">
        <f t="shared" si="95"/>
        <v>0</v>
      </c>
      <c r="O127" s="261">
        <f t="shared" si="95"/>
        <v>0</v>
      </c>
      <c r="P127" s="261">
        <f t="shared" si="95"/>
        <v>0</v>
      </c>
      <c r="Q127" s="261">
        <f t="shared" si="95"/>
        <v>0</v>
      </c>
      <c r="R127" s="261">
        <f t="shared" si="95"/>
        <v>0</v>
      </c>
      <c r="S127" s="261">
        <f t="shared" si="95"/>
        <v>0</v>
      </c>
      <c r="T127" s="261">
        <f t="shared" si="95"/>
        <v>0</v>
      </c>
      <c r="U127" s="261">
        <f t="shared" si="95"/>
        <v>0</v>
      </c>
      <c r="V127" s="261">
        <f t="shared" si="95"/>
        <v>0</v>
      </c>
      <c r="W127" s="261">
        <f t="shared" si="95"/>
        <v>0</v>
      </c>
      <c r="X127" s="261">
        <f t="shared" si="95"/>
        <v>0</v>
      </c>
      <c r="Y127" s="261">
        <f t="shared" si="95"/>
        <v>0</v>
      </c>
      <c r="Z127" s="261">
        <f t="shared" si="95"/>
        <v>0</v>
      </c>
      <c r="AA127" s="261">
        <f t="shared" si="95"/>
        <v>0</v>
      </c>
      <c r="AB127" s="261">
        <f t="shared" si="95"/>
        <v>0</v>
      </c>
      <c r="AC127" s="261">
        <f t="shared" si="95"/>
        <v>0</v>
      </c>
      <c r="AD127" s="261">
        <f t="shared" si="95"/>
        <v>0</v>
      </c>
      <c r="AE127" s="261">
        <f t="shared" si="95"/>
        <v>0</v>
      </c>
      <c r="AF127" s="261">
        <f t="shared" si="95"/>
        <v>0</v>
      </c>
      <c r="AG127" s="261">
        <f t="shared" si="95"/>
        <v>0</v>
      </c>
      <c r="AH127" s="261">
        <f t="shared" si="95"/>
        <v>0</v>
      </c>
      <c r="AI127" s="261">
        <f t="shared" si="95"/>
        <v>0</v>
      </c>
      <c r="AJ127" s="261">
        <f t="shared" si="95"/>
        <v>0</v>
      </c>
      <c r="AK127" s="261">
        <f t="shared" si="95"/>
        <v>0</v>
      </c>
      <c r="AL127" s="261">
        <f t="shared" si="95"/>
        <v>0</v>
      </c>
      <c r="AM127" s="261">
        <f t="shared" si="95"/>
        <v>0</v>
      </c>
      <c r="AN127" s="271">
        <f t="shared" si="95"/>
        <v>0</v>
      </c>
      <c r="AO127" s="288"/>
      <c r="AP127" s="101"/>
      <c r="AQ127" s="100">
        <f t="shared" si="90"/>
        <v>0</v>
      </c>
      <c r="AR127" s="100">
        <f t="shared" si="90"/>
        <v>0</v>
      </c>
      <c r="AS127" s="100">
        <f t="shared" si="90"/>
        <v>0</v>
      </c>
      <c r="AT127" s="100">
        <f t="shared" si="90"/>
        <v>0</v>
      </c>
      <c r="AU127" s="100">
        <f t="shared" si="90"/>
        <v>0</v>
      </c>
      <c r="AV127" s="100">
        <f t="shared" si="90"/>
        <v>0</v>
      </c>
      <c r="AW127" s="100">
        <f t="shared" si="90"/>
        <v>0</v>
      </c>
      <c r="AX127" s="100">
        <f t="shared" si="90"/>
        <v>0</v>
      </c>
      <c r="AY127" s="100">
        <f t="shared" si="90"/>
        <v>0</v>
      </c>
      <c r="AZ127" s="100">
        <f t="shared" si="90"/>
        <v>0</v>
      </c>
      <c r="BA127" s="100">
        <f t="shared" si="91"/>
        <v>0</v>
      </c>
      <c r="BB127" s="100">
        <f t="shared" si="91"/>
        <v>0</v>
      </c>
      <c r="BC127" s="100">
        <f t="shared" si="91"/>
        <v>0</v>
      </c>
      <c r="BD127" s="100">
        <f t="shared" si="91"/>
        <v>0</v>
      </c>
      <c r="BE127" s="100">
        <f t="shared" si="91"/>
        <v>0</v>
      </c>
      <c r="BF127" s="100">
        <f t="shared" si="91"/>
        <v>0</v>
      </c>
      <c r="BG127" s="100">
        <f t="shared" si="91"/>
        <v>0</v>
      </c>
      <c r="BH127" s="100">
        <f t="shared" si="91"/>
        <v>0</v>
      </c>
      <c r="BI127" s="100">
        <f t="shared" si="91"/>
        <v>0</v>
      </c>
      <c r="BJ127" s="100">
        <f t="shared" si="91"/>
        <v>0</v>
      </c>
      <c r="BK127" s="100">
        <f t="shared" si="92"/>
        <v>0</v>
      </c>
      <c r="BL127" s="100">
        <f t="shared" si="92"/>
        <v>0</v>
      </c>
      <c r="BM127" s="100">
        <f t="shared" si="92"/>
        <v>0</v>
      </c>
      <c r="BN127" s="100">
        <f t="shared" si="92"/>
        <v>0</v>
      </c>
      <c r="BO127" s="100">
        <f t="shared" si="92"/>
        <v>0</v>
      </c>
      <c r="BP127" s="100">
        <f t="shared" si="92"/>
        <v>0</v>
      </c>
      <c r="BQ127" s="100">
        <f t="shared" si="92"/>
        <v>0</v>
      </c>
      <c r="BR127" s="100">
        <f t="shared" si="92"/>
        <v>0</v>
      </c>
      <c r="BS127" s="100">
        <f t="shared" si="92"/>
        <v>0</v>
      </c>
      <c r="BT127" s="100">
        <f t="shared" si="92"/>
        <v>0</v>
      </c>
      <c r="BU127" s="100">
        <f t="shared" si="93"/>
        <v>0</v>
      </c>
      <c r="BV127" s="100">
        <f t="shared" si="93"/>
        <v>0</v>
      </c>
      <c r="BW127" s="100">
        <f t="shared" si="93"/>
        <v>0</v>
      </c>
      <c r="BX127" s="100">
        <f t="shared" si="93"/>
        <v>0</v>
      </c>
      <c r="BY127" s="100">
        <f t="shared" si="93"/>
        <v>0</v>
      </c>
      <c r="BZ127" s="100">
        <f t="shared" si="93"/>
        <v>0</v>
      </c>
      <c r="CA127" s="100">
        <f t="shared" si="93"/>
        <v>0</v>
      </c>
      <c r="CB127" s="209"/>
      <c r="CC127" s="211">
        <f>SUM(D127:AO127)-'A1'!L127-'A2'!Y127-'A3'!P139-'A3'!X139-'A3'!Z139*2</f>
        <v>0</v>
      </c>
    </row>
    <row r="128" spans="2:81" s="175" customFormat="1" ht="9.9" customHeight="1">
      <c r="B128" s="324"/>
      <c r="C128" s="325"/>
      <c r="D128" s="274"/>
      <c r="E128" s="274"/>
      <c r="F128" s="274"/>
      <c r="G128" s="274"/>
      <c r="H128" s="274"/>
      <c r="I128" s="274"/>
      <c r="J128" s="274"/>
      <c r="K128" s="274"/>
      <c r="L128" s="274"/>
      <c r="M128" s="274"/>
      <c r="N128" s="274"/>
      <c r="O128" s="274"/>
      <c r="P128" s="274"/>
      <c r="Q128" s="274"/>
      <c r="R128" s="274"/>
      <c r="S128" s="274"/>
      <c r="T128" s="274"/>
      <c r="U128" s="274"/>
      <c r="V128" s="274"/>
      <c r="W128" s="274"/>
      <c r="X128" s="274"/>
      <c r="Y128" s="274"/>
      <c r="Z128" s="274"/>
      <c r="AA128" s="274"/>
      <c r="AB128" s="274"/>
      <c r="AC128" s="274"/>
      <c r="AD128" s="274"/>
      <c r="AE128" s="274"/>
      <c r="AF128" s="274"/>
      <c r="AG128" s="274"/>
      <c r="AH128" s="274"/>
      <c r="AI128" s="274"/>
      <c r="AJ128" s="274"/>
      <c r="AK128" s="274"/>
      <c r="AL128" s="274"/>
      <c r="AM128" s="274"/>
      <c r="AN128" s="275"/>
      <c r="AO128" s="289"/>
      <c r="AP128" s="177"/>
      <c r="AQ128" s="190"/>
      <c r="AR128" s="190"/>
      <c r="AS128" s="190"/>
      <c r="AT128" s="190"/>
      <c r="AU128" s="190"/>
      <c r="AV128" s="190"/>
      <c r="AW128" s="190"/>
      <c r="AX128" s="190"/>
      <c r="AY128" s="190"/>
      <c r="AZ128" s="190"/>
      <c r="BA128" s="190"/>
      <c r="BB128" s="190"/>
      <c r="BC128" s="190"/>
      <c r="BD128" s="190"/>
      <c r="BE128" s="190"/>
      <c r="BF128" s="190"/>
      <c r="BG128" s="190"/>
      <c r="BH128" s="190"/>
      <c r="BI128" s="190"/>
      <c r="BJ128" s="190"/>
      <c r="BK128" s="190"/>
      <c r="BL128" s="190"/>
      <c r="BM128" s="190"/>
      <c r="BN128" s="190"/>
      <c r="BO128" s="190"/>
      <c r="BP128" s="190"/>
      <c r="BQ128" s="190"/>
      <c r="BR128" s="190"/>
      <c r="BS128" s="190"/>
      <c r="BT128" s="190"/>
      <c r="BU128" s="190"/>
      <c r="BV128" s="190"/>
      <c r="BW128" s="190"/>
      <c r="BX128" s="190"/>
      <c r="BY128" s="190"/>
      <c r="BZ128" s="190"/>
      <c r="CA128" s="190"/>
      <c r="CB128" s="193"/>
      <c r="CC128" s="194"/>
    </row>
    <row r="129" spans="2:81" ht="87" customHeight="1">
      <c r="B129" s="369"/>
      <c r="C129" s="550" t="s">
        <v>249</v>
      </c>
      <c r="D129" s="550"/>
      <c r="E129" s="550"/>
      <c r="F129" s="550"/>
      <c r="G129" s="550"/>
      <c r="H129" s="550"/>
      <c r="I129" s="550"/>
      <c r="J129" s="550"/>
      <c r="K129" s="550"/>
      <c r="L129" s="550"/>
      <c r="M129" s="550"/>
      <c r="N129" s="550"/>
      <c r="O129" s="550"/>
      <c r="P129" s="550"/>
      <c r="Q129" s="550"/>
      <c r="R129" s="550"/>
      <c r="S129" s="550"/>
      <c r="T129" s="550"/>
      <c r="U129" s="550"/>
      <c r="V129" s="550"/>
      <c r="W129" s="550"/>
      <c r="X129" s="550"/>
      <c r="Y129" s="550"/>
      <c r="Z129" s="550"/>
      <c r="AA129" s="550"/>
      <c r="AB129" s="550"/>
      <c r="AC129" s="550"/>
      <c r="AD129" s="550"/>
      <c r="AE129" s="550"/>
      <c r="AF129" s="550"/>
      <c r="AG129" s="550"/>
      <c r="AH129" s="550"/>
      <c r="AI129" s="550"/>
      <c r="AJ129" s="550"/>
      <c r="AK129" s="550"/>
      <c r="AL129" s="550"/>
      <c r="AM129" s="550"/>
      <c r="AN129" s="550"/>
      <c r="AO129" s="370"/>
      <c r="AQ129" s="75"/>
      <c r="AR129" s="75"/>
      <c r="AS129" s="75"/>
      <c r="CB129" s="69"/>
      <c r="CC129" s="69"/>
    </row>
    <row r="130" spans="2:81"/>
    <row r="131" spans="2:81">
      <c r="AM131" s="71" t="s">
        <v>9</v>
      </c>
    </row>
    <row r="132" spans="2:81"/>
    <row r="133" spans="2:81"/>
    <row r="134" spans="2:81"/>
    <row r="135" spans="2:81"/>
    <row r="136" spans="2:81"/>
    <row r="137" spans="2:81"/>
    <row r="138" spans="2:81"/>
    <row r="139" spans="2:81"/>
    <row r="140" spans="2:81"/>
    <row r="141" spans="2:81"/>
    <row r="142" spans="2:81"/>
    <row r="143" spans="2:81"/>
    <row r="144" spans="2:81"/>
    <row r="145"/>
    <row r="146"/>
    <row r="147"/>
    <row r="148"/>
    <row r="149"/>
    <row r="150"/>
    <row r="151"/>
    <row r="152"/>
    <row r="153"/>
    <row r="154"/>
    <row r="155"/>
    <row r="156"/>
    <row r="157"/>
  </sheetData>
  <dataConsolidate/>
  <mergeCells count="10">
    <mergeCell ref="CC7:CC8"/>
    <mergeCell ref="AQ5:CC5"/>
    <mergeCell ref="C129:AN129"/>
    <mergeCell ref="D7:AN7"/>
    <mergeCell ref="D6:AO6"/>
    <mergeCell ref="C2:AN2"/>
    <mergeCell ref="C3:AN3"/>
    <mergeCell ref="C4:AN4"/>
    <mergeCell ref="C5:AN5"/>
    <mergeCell ref="AQ7:CA7"/>
  </mergeCells>
  <phoneticPr fontId="0" type="noConversion"/>
  <conditionalFormatting sqref="AO73 D76:D77 D103:D120 D123:D124 D9:D45 D127 D80:D100 F127:AN127 D128:AN128 F9:AN47 D48:AN73 F74:AN124">
    <cfRule type="expression" dxfId="105" priority="50" stopIfTrue="1">
      <formula>AND(D9&lt;&gt;"",OR(D9&lt;0,NOT(ISNUMBER(D9))))</formula>
    </cfRule>
  </conditionalFormatting>
  <conditionalFormatting sqref="AQ9:AQ45 AQ103:AQ120 AQ123:AQ124 AQ127:AQ128 CA127:CC127 AQ53:AQ73 AQ80:AQ100 AS53:CC73 AS80:CC100 AS9:CC45 AS103:CC120 AS123:CC124 AS128:CC128 AQ48:CC50 AQ76:CC77">
    <cfRule type="expression" dxfId="104" priority="52" stopIfTrue="1">
      <formula>ABS(AQ9)&gt;10</formula>
    </cfRule>
  </conditionalFormatting>
  <conditionalFormatting sqref="D46:D47">
    <cfRule type="expression" dxfId="103" priority="48" stopIfTrue="1">
      <formula>AND(D46&lt;&gt;"",OR(D46&lt;0,NOT(ISNUMBER(D46))))</formula>
    </cfRule>
  </conditionalFormatting>
  <conditionalFormatting sqref="AQ46:AQ47 AS46:CC47">
    <cfRule type="expression" dxfId="102" priority="49" stopIfTrue="1">
      <formula>ABS(AQ46)&gt;10</formula>
    </cfRule>
  </conditionalFormatting>
  <conditionalFormatting sqref="D74:D75">
    <cfRule type="expression" dxfId="101" priority="46" stopIfTrue="1">
      <formula>AND(D74&lt;&gt;"",OR(D74&lt;0,NOT(ISNUMBER(D74))))</formula>
    </cfRule>
  </conditionalFormatting>
  <conditionalFormatting sqref="AQ74:AQ75 AS74:CC75">
    <cfRule type="expression" dxfId="100" priority="47" stopIfTrue="1">
      <formula>ABS(AQ74)&gt;10</formula>
    </cfRule>
  </conditionalFormatting>
  <conditionalFormatting sqref="D101:D102">
    <cfRule type="expression" dxfId="99" priority="44" stopIfTrue="1">
      <formula>AND(D101&lt;&gt;"",OR(D101&lt;0,NOT(ISNUMBER(D101))))</formula>
    </cfRule>
  </conditionalFormatting>
  <conditionalFormatting sqref="AQ101:AQ102 AS101:CC102">
    <cfRule type="expression" dxfId="98" priority="45" stopIfTrue="1">
      <formula>ABS(AQ101)&gt;10</formula>
    </cfRule>
  </conditionalFormatting>
  <conditionalFormatting sqref="D121:D122">
    <cfRule type="expression" dxfId="97" priority="42" stopIfTrue="1">
      <formula>AND(D121&lt;&gt;"",OR(D121&lt;0,NOT(ISNUMBER(D121))))</formula>
    </cfRule>
  </conditionalFormatting>
  <conditionalFormatting sqref="AQ121:AQ122 AS121:CC122">
    <cfRule type="expression" dxfId="96" priority="43" stopIfTrue="1">
      <formula>ABS(AQ121)&gt;10</formula>
    </cfRule>
  </conditionalFormatting>
  <conditionalFormatting sqref="F125:AN126">
    <cfRule type="expression" dxfId="95" priority="40" stopIfTrue="1">
      <formula>AND(F125&lt;&gt;"",OR(F125&lt;0,NOT(ISNUMBER(F125))))</formula>
    </cfRule>
  </conditionalFormatting>
  <conditionalFormatting sqref="CB125:CC126">
    <cfRule type="expression" dxfId="94" priority="41" stopIfTrue="1">
      <formula>ABS(CB125)&gt;10</formula>
    </cfRule>
  </conditionalFormatting>
  <conditionalFormatting sqref="AR9:AR45 AR103:AR120 AR123:AR124 AR128 AR53:AR73 AR80:AR100">
    <cfRule type="expression" dxfId="93" priority="39" stopIfTrue="1">
      <formula>ABS(AR9)&gt;10</formula>
    </cfRule>
  </conditionalFormatting>
  <conditionalFormatting sqref="AR46:AR47">
    <cfRule type="expression" dxfId="92" priority="38" stopIfTrue="1">
      <formula>ABS(AR46)&gt;10</formula>
    </cfRule>
  </conditionalFormatting>
  <conditionalFormatting sqref="AR74:AR75">
    <cfRule type="expression" dxfId="91" priority="37" stopIfTrue="1">
      <formula>ABS(AR74)&gt;10</formula>
    </cfRule>
  </conditionalFormatting>
  <conditionalFormatting sqref="AR101:AR102">
    <cfRule type="expression" dxfId="90" priority="36" stopIfTrue="1">
      <formula>ABS(AR101)&gt;10</formula>
    </cfRule>
  </conditionalFormatting>
  <conditionalFormatting sqref="AR121:AR122">
    <cfRule type="expression" dxfId="89" priority="35" stopIfTrue="1">
      <formula>ABS(AR121)&gt;10</formula>
    </cfRule>
  </conditionalFormatting>
  <conditionalFormatting sqref="D125:D126">
    <cfRule type="expression" dxfId="88" priority="33" stopIfTrue="1">
      <formula>AND(D125&lt;&gt;"",OR(D125&lt;0,NOT(ISNUMBER(D125))))</formula>
    </cfRule>
  </conditionalFormatting>
  <conditionalFormatting sqref="E9:E45 E127 E123:E124 E103:E120 E76:E77 E80:E100">
    <cfRule type="expression" dxfId="87" priority="32" stopIfTrue="1">
      <formula>AND(E9&lt;&gt;"",OR(E9&lt;0,NOT(ISNUMBER(E9))))</formula>
    </cfRule>
  </conditionalFormatting>
  <conditionalFormatting sqref="E46:E47">
    <cfRule type="expression" dxfId="86" priority="31" stopIfTrue="1">
      <formula>AND(E46&lt;&gt;"",OR(E46&lt;0,NOT(ISNUMBER(E46))))</formula>
    </cfRule>
  </conditionalFormatting>
  <conditionalFormatting sqref="E74:E75">
    <cfRule type="expression" dxfId="85" priority="30" stopIfTrue="1">
      <formula>AND(E74&lt;&gt;"",OR(E74&lt;0,NOT(ISNUMBER(E74))))</formula>
    </cfRule>
  </conditionalFormatting>
  <conditionalFormatting sqref="E101:E102">
    <cfRule type="expression" dxfId="84" priority="29" stopIfTrue="1">
      <formula>AND(E101&lt;&gt;"",OR(E101&lt;0,NOT(ISNUMBER(E101))))</formula>
    </cfRule>
  </conditionalFormatting>
  <conditionalFormatting sqref="E121:E122">
    <cfRule type="expression" dxfId="83" priority="28" stopIfTrue="1">
      <formula>AND(E121&lt;&gt;"",OR(E121&lt;0,NOT(ISNUMBER(E121))))</formula>
    </cfRule>
  </conditionalFormatting>
  <conditionalFormatting sqref="E125:E126">
    <cfRule type="expression" dxfId="82" priority="27" stopIfTrue="1">
      <formula>AND(E125&lt;&gt;"",OR(E125&lt;0,NOT(ISNUMBER(E125))))</formula>
    </cfRule>
  </conditionalFormatting>
  <conditionalFormatting sqref="AQ125:AQ126">
    <cfRule type="expression" dxfId="81" priority="25" stopIfTrue="1">
      <formula>ABS(AQ125)&gt;10</formula>
    </cfRule>
  </conditionalFormatting>
  <conditionalFormatting sqref="AR127:BZ127">
    <cfRule type="expression" dxfId="80" priority="24" stopIfTrue="1">
      <formula>ABS(AR127)&gt;10</formula>
    </cfRule>
  </conditionalFormatting>
  <conditionalFormatting sqref="AR125:BZ126">
    <cfRule type="expression" dxfId="79" priority="23" stopIfTrue="1">
      <formula>ABS(AR125)&gt;10</formula>
    </cfRule>
  </conditionalFormatting>
  <conditionalFormatting sqref="CA125:CA126">
    <cfRule type="expression" dxfId="78" priority="22" stopIfTrue="1">
      <formula>ABS(CA125)&gt;10</formula>
    </cfRule>
  </conditionalFormatting>
  <conditionalFormatting sqref="D78:D79">
    <cfRule type="expression" dxfId="77" priority="19" stopIfTrue="1">
      <formula>AND(D78&lt;&gt;"",OR(D78&lt;0,NOT(ISNUMBER(D78))))</formula>
    </cfRule>
  </conditionalFormatting>
  <conditionalFormatting sqref="E78:E79">
    <cfRule type="expression" dxfId="76" priority="17" stopIfTrue="1">
      <formula>AND(E78&lt;&gt;"",OR(E78&lt;0,NOT(ISNUMBER(E78))))</formula>
    </cfRule>
  </conditionalFormatting>
  <conditionalFormatting sqref="X6">
    <cfRule type="expression" dxfId="75" priority="576" stopIfTrue="1">
      <formula>COUNTA(X10:BJ127)&lt;&gt;COUNTIF(X10:BJ127,"&gt;=0")</formula>
    </cfRule>
  </conditionalFormatting>
  <conditionalFormatting sqref="D6:E6 I6:W6 AA6:AO6">
    <cfRule type="expression" dxfId="74" priority="577" stopIfTrue="1">
      <formula>COUNTA(D10:AN127)&lt;&gt;COUNTIF(D10:AN127,"&gt;=0")</formula>
    </cfRule>
  </conditionalFormatting>
  <conditionalFormatting sqref="Y6:Z6">
    <cfRule type="expression" dxfId="73" priority="580" stopIfTrue="1">
      <formula>COUNTA(Y10:BJ127)&lt;&gt;COUNTIF(Y10:BJ127,"&gt;=0")</formula>
    </cfRule>
  </conditionalFormatting>
  <conditionalFormatting sqref="F6:H6">
    <cfRule type="expression" dxfId="72" priority="581" stopIfTrue="1">
      <formula>COUNTA(F10:AO127)&lt;&gt;COUNTIF(F10:AO127,"&gt;=0")</formula>
    </cfRule>
  </conditionalFormatting>
  <conditionalFormatting sqref="AQ51:AQ52 AS51:CC52">
    <cfRule type="expression" dxfId="71" priority="4" stopIfTrue="1">
      <formula>ABS(AQ51)&gt;10</formula>
    </cfRule>
  </conditionalFormatting>
  <conditionalFormatting sqref="AR51:AR52">
    <cfRule type="expression" dxfId="70" priority="3" stopIfTrue="1">
      <formula>ABS(AR51)&gt;10</formula>
    </cfRule>
  </conditionalFormatting>
  <conditionalFormatting sqref="AQ78:AQ79 AS78:CC79">
    <cfRule type="expression" dxfId="69" priority="2" stopIfTrue="1">
      <formula>ABS(AQ78)&gt;10</formula>
    </cfRule>
  </conditionalFormatting>
  <conditionalFormatting sqref="AR78:AR79">
    <cfRule type="expression" dxfId="68" priority="1" stopIfTrue="1">
      <formula>ABS(AR78)&gt;10</formula>
    </cfRule>
  </conditionalFormatting>
  <pageMargins left="0.74803149606299213" right="0.74803149606299213" top="0.98425196850393704" bottom="0.98425196850393704" header="0.51181102362204722" footer="0.51181102362204722"/>
  <pageSetup paperSize="8" scale="60" orientation="landscape" r:id="rId1"/>
  <headerFooter alignWithMargins="0">
    <oddHeader>&amp;L&amp;"Times New Roman,Regular"&amp;12&amp;K000000Central Bank of Ireland - RESTRICTED</oddHeader>
    <oddFooter>&amp;R2019 Triennial Central Bank Survey</oddFooter>
    <evenHeader>&amp;L&amp;"Times New Roman,Regular"&amp;12&amp;K000000Central Bank of Ireland - RESTRICTED</evenHeader>
    <firstHeader>&amp;L&amp;"Times New Roman,Regular"&amp;12&amp;K000000Central Bank of Ireland - RESTRICTED</firstHeader>
  </headerFooter>
  <rowBreaks count="2" manualBreakCount="2">
    <brk id="56" min="1" max="41" man="1"/>
    <brk id="103" min="1" max="41"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pageSetUpPr autoPageBreaks="0"/>
  </sheetPr>
  <dimension ref="B1:Y26"/>
  <sheetViews>
    <sheetView zoomScale="75" zoomScaleNormal="75" workbookViewId="0">
      <selection activeCell="C15" sqref="C15"/>
    </sheetView>
  </sheetViews>
  <sheetFormatPr defaultColWidth="9.125" defaultRowHeight="13.8"/>
  <cols>
    <col min="1" max="1" width="2.125" style="454" customWidth="1"/>
    <col min="2" max="2" width="1.625" style="454" customWidth="1"/>
    <col min="3" max="3" width="41.375" style="454" customWidth="1"/>
    <col min="4" max="4" width="4.375" style="454" customWidth="1"/>
    <col min="5" max="5" width="6.25" style="454" bestFit="1" customWidth="1"/>
    <col min="6" max="6" width="15.875" style="454" customWidth="1"/>
    <col min="7" max="7" width="5.25" style="454" bestFit="1" customWidth="1"/>
    <col min="8" max="8" width="14" style="454" customWidth="1"/>
    <col min="9" max="9" width="5.25" style="454" bestFit="1" customWidth="1"/>
    <col min="10" max="10" width="13.875" style="454" customWidth="1"/>
    <col min="11" max="11" width="5.25" style="454" bestFit="1" customWidth="1"/>
    <col min="12" max="12" width="12.625" style="454" customWidth="1"/>
    <col min="13" max="13" width="22.25" style="454" bestFit="1" customWidth="1"/>
    <col min="14" max="14" width="6.25" style="454" bestFit="1" customWidth="1"/>
    <col min="15" max="15" width="22.25" style="454" bestFit="1" customWidth="1"/>
    <col min="16" max="16" width="6.25" style="454" bestFit="1" customWidth="1"/>
    <col min="17" max="17" width="22.25" style="454" customWidth="1"/>
    <col min="18" max="18" width="6.25" style="454" bestFit="1" customWidth="1"/>
    <col min="19" max="19" width="22.25" style="454" bestFit="1" customWidth="1"/>
    <col min="20" max="20" width="6.25" style="454" bestFit="1" customWidth="1"/>
    <col min="21" max="21" width="22.25" style="454" bestFit="1" customWidth="1"/>
    <col min="22" max="22" width="6.25" style="454" bestFit="1" customWidth="1"/>
    <col min="23" max="23" width="22.25" style="454" bestFit="1" customWidth="1"/>
    <col min="24" max="24" width="6.25" style="454" bestFit="1" customWidth="1"/>
    <col min="25" max="25" width="22.25" style="454" bestFit="1" customWidth="1"/>
    <col min="26" max="16384" width="9.125" style="454"/>
  </cols>
  <sheetData>
    <row r="1" spans="2:25" ht="21">
      <c r="B1" s="487" t="s">
        <v>219</v>
      </c>
      <c r="C1" s="490"/>
      <c r="D1" s="503"/>
      <c r="E1" s="503"/>
      <c r="F1" s="503"/>
      <c r="G1" s="503"/>
      <c r="H1" s="503"/>
      <c r="I1" s="503"/>
      <c r="J1" s="503"/>
      <c r="K1" s="503"/>
      <c r="L1" s="503"/>
      <c r="M1" s="504"/>
      <c r="N1" s="503"/>
    </row>
    <row r="2" spans="2:25" ht="17.399999999999999">
      <c r="C2" s="542" t="s">
        <v>55</v>
      </c>
      <c r="D2" s="542"/>
      <c r="E2" s="542"/>
      <c r="F2" s="542"/>
      <c r="G2" s="542"/>
      <c r="H2" s="542"/>
      <c r="I2" s="542"/>
      <c r="J2" s="542"/>
      <c r="K2" s="542"/>
      <c r="L2" s="542"/>
      <c r="M2" s="104"/>
      <c r="N2" s="186" t="s">
        <v>56</v>
      </c>
      <c r="O2" s="187">
        <f>MAX(P10:U21)</f>
        <v>0</v>
      </c>
    </row>
    <row r="3" spans="2:25" ht="17.399999999999999">
      <c r="C3" s="542" t="s">
        <v>220</v>
      </c>
      <c r="D3" s="542"/>
      <c r="E3" s="542"/>
      <c r="F3" s="542"/>
      <c r="G3" s="542"/>
      <c r="H3" s="542"/>
      <c r="I3" s="542"/>
      <c r="J3" s="542"/>
      <c r="K3" s="542"/>
      <c r="L3" s="542"/>
      <c r="M3" s="519"/>
      <c r="N3" s="188" t="s">
        <v>57</v>
      </c>
      <c r="O3" s="189">
        <f>MIN(P10:U21)</f>
        <v>0</v>
      </c>
    </row>
    <row r="4" spans="2:25" ht="17.399999999999999">
      <c r="C4" s="542" t="s">
        <v>206</v>
      </c>
      <c r="D4" s="542"/>
      <c r="E4" s="542"/>
      <c r="F4" s="542"/>
      <c r="G4" s="542"/>
      <c r="H4" s="542"/>
      <c r="I4" s="542"/>
      <c r="J4" s="542"/>
      <c r="K4" s="542"/>
      <c r="L4" s="542"/>
      <c r="M4" s="104"/>
      <c r="N4" s="104"/>
    </row>
    <row r="5" spans="2:25" ht="17.399999999999999">
      <c r="C5" s="542" t="s">
        <v>162</v>
      </c>
      <c r="D5" s="542"/>
      <c r="E5" s="542"/>
      <c r="F5" s="542"/>
      <c r="G5" s="542"/>
      <c r="H5" s="542"/>
      <c r="I5" s="542"/>
      <c r="J5" s="542"/>
      <c r="K5" s="542"/>
      <c r="L5" s="542"/>
      <c r="M5" s="104"/>
      <c r="N5" s="565" t="s">
        <v>54</v>
      </c>
      <c r="O5" s="566"/>
      <c r="P5" s="566"/>
      <c r="Q5" s="566"/>
      <c r="R5" s="566"/>
      <c r="S5" s="566"/>
      <c r="T5" s="566"/>
      <c r="U5" s="567"/>
    </row>
    <row r="7" spans="2:25" ht="14.25" customHeight="1">
      <c r="B7" s="493"/>
      <c r="C7" s="579" t="s">
        <v>214</v>
      </c>
      <c r="D7" s="580"/>
      <c r="E7" s="585" t="s">
        <v>232</v>
      </c>
      <c r="F7" s="586"/>
      <c r="G7" s="575" t="s">
        <v>207</v>
      </c>
      <c r="H7" s="576"/>
      <c r="I7" s="575" t="s">
        <v>210</v>
      </c>
      <c r="J7" s="576"/>
      <c r="K7" s="575" t="s">
        <v>233</v>
      </c>
      <c r="L7" s="576"/>
      <c r="N7" s="570" t="s">
        <v>232</v>
      </c>
      <c r="O7" s="571"/>
      <c r="P7" s="570" t="s">
        <v>207</v>
      </c>
      <c r="Q7" s="571"/>
      <c r="R7" s="570" t="s">
        <v>210</v>
      </c>
      <c r="S7" s="571"/>
      <c r="T7" s="574" t="s">
        <v>233</v>
      </c>
      <c r="U7" s="574"/>
    </row>
    <row r="8" spans="2:25">
      <c r="B8" s="494"/>
      <c r="C8" s="581"/>
      <c r="D8" s="582"/>
      <c r="E8" s="587"/>
      <c r="F8" s="588"/>
      <c r="G8" s="577"/>
      <c r="H8" s="578"/>
      <c r="I8" s="577"/>
      <c r="J8" s="578"/>
      <c r="K8" s="577"/>
      <c r="L8" s="578"/>
      <c r="N8" s="572"/>
      <c r="O8" s="573"/>
      <c r="P8" s="572"/>
      <c r="Q8" s="573"/>
      <c r="R8" s="572"/>
      <c r="S8" s="573"/>
      <c r="T8" s="574"/>
      <c r="U8" s="574"/>
    </row>
    <row r="9" spans="2:25" ht="41.4">
      <c r="B9" s="495"/>
      <c r="C9" s="583"/>
      <c r="D9" s="584"/>
      <c r="E9" s="512" t="s">
        <v>208</v>
      </c>
      <c r="F9" s="520" t="s">
        <v>209</v>
      </c>
      <c r="G9" s="513" t="s">
        <v>208</v>
      </c>
      <c r="H9" s="522" t="s">
        <v>209</v>
      </c>
      <c r="I9" s="513" t="s">
        <v>208</v>
      </c>
      <c r="J9" s="522" t="s">
        <v>209</v>
      </c>
      <c r="K9" s="513" t="s">
        <v>208</v>
      </c>
      <c r="L9" s="522" t="s">
        <v>209</v>
      </c>
      <c r="N9" s="524" t="s">
        <v>208</v>
      </c>
      <c r="O9" s="524" t="s">
        <v>209</v>
      </c>
      <c r="P9" s="521" t="s">
        <v>208</v>
      </c>
      <c r="Q9" s="521" t="s">
        <v>209</v>
      </c>
      <c r="R9" s="521" t="s">
        <v>208</v>
      </c>
      <c r="S9" s="521" t="s">
        <v>209</v>
      </c>
      <c r="T9" s="455" t="s">
        <v>208</v>
      </c>
      <c r="U9" s="455" t="s">
        <v>209</v>
      </c>
    </row>
    <row r="10" spans="2:25" ht="30">
      <c r="B10" s="494"/>
      <c r="C10" s="492" t="s">
        <v>251</v>
      </c>
      <c r="D10" s="508"/>
      <c r="E10" s="481">
        <f>'A3'!AA136-'A3'!AA133</f>
        <v>0</v>
      </c>
      <c r="F10" s="482">
        <f>SUM(H10,J10,L10)</f>
        <v>0</v>
      </c>
      <c r="G10" s="482">
        <f>SUM(G11,G12,G13)</f>
        <v>0</v>
      </c>
      <c r="H10" s="482">
        <f>SUM(H12,H13)</f>
        <v>0</v>
      </c>
      <c r="I10" s="482">
        <f t="shared" ref="I10" si="0">SUM(I11,I12,I13)</f>
        <v>0</v>
      </c>
      <c r="J10" s="482">
        <f>SUM(J12,J13)</f>
        <v>0</v>
      </c>
      <c r="K10" s="482">
        <f>SUM(K11,K12,K13)</f>
        <v>0</v>
      </c>
      <c r="L10" s="482">
        <f>SUM(L12,L13)</f>
        <v>0</v>
      </c>
      <c r="N10" s="489">
        <f>2*E10-SUM(E11:E13)-SUM(G10,I10,K10)</f>
        <v>0</v>
      </c>
      <c r="O10" s="489">
        <f>F10-SUM(F12:F13)</f>
        <v>0</v>
      </c>
      <c r="P10" s="489">
        <f>2*G10-SUM(G11:G13)-'A3'!AA10-'A3'!AA31-'A3'!AA61-'A3'!AA90-'A3'!AA112</f>
        <v>0</v>
      </c>
      <c r="Q10" s="489">
        <f>H10-SUM(H12:H13)</f>
        <v>0</v>
      </c>
      <c r="R10" s="489">
        <f>2*I10-SUM(I11:I13)-SUM('A3'!AA13,'A3'!AA34,'A3'!AA64,'A3'!AA93,'A3'!AA115)</f>
        <v>0</v>
      </c>
      <c r="S10" s="489">
        <f>J10-SUM(J12:J13)</f>
        <v>0</v>
      </c>
      <c r="T10" s="489">
        <f>2*K10-SUM(K11:K13)-'A3'!AA22-'A3'!AA43-'A3'!AA73-'A3'!AA102-'A3'!AA124</f>
        <v>0</v>
      </c>
      <c r="U10" s="489">
        <f>L10-SUM(L12:L13)</f>
        <v>0</v>
      </c>
    </row>
    <row r="11" spans="2:25" ht="27.6">
      <c r="B11" s="494"/>
      <c r="C11" s="491" t="s">
        <v>211</v>
      </c>
      <c r="D11" s="508"/>
      <c r="E11" s="514">
        <f t="shared" ref="E11:E15" si="1">SUM(G11,I11,K11)</f>
        <v>0</v>
      </c>
      <c r="F11" s="510"/>
      <c r="G11" s="477"/>
      <c r="H11" s="510"/>
      <c r="I11" s="477"/>
      <c r="J11" s="510"/>
      <c r="K11" s="477"/>
      <c r="L11" s="515"/>
      <c r="N11" s="489"/>
      <c r="O11" s="523"/>
      <c r="P11" s="489"/>
      <c r="Q11" s="523"/>
      <c r="R11" s="489"/>
      <c r="S11" s="523"/>
      <c r="T11" s="489"/>
      <c r="U11" s="523"/>
    </row>
    <row r="12" spans="2:25" ht="42.6" customHeight="1">
      <c r="B12" s="494"/>
      <c r="C12" s="491" t="s">
        <v>212</v>
      </c>
      <c r="D12" s="508"/>
      <c r="E12" s="514">
        <f t="shared" si="1"/>
        <v>0</v>
      </c>
      <c r="F12" s="511">
        <f t="shared" ref="F12:F15" si="2">SUM(H12,J12,L12)</f>
        <v>0</v>
      </c>
      <c r="G12" s="477"/>
      <c r="H12" s="477"/>
      <c r="I12" s="477"/>
      <c r="J12" s="477"/>
      <c r="K12" s="477"/>
      <c r="L12" s="478"/>
      <c r="N12" s="489"/>
      <c r="O12" s="489">
        <f>+IF(F12&gt;E12,111,0)</f>
        <v>0</v>
      </c>
      <c r="P12" s="489"/>
      <c r="Q12" s="489">
        <f>+IF(H12&gt;G12,111,0)</f>
        <v>0</v>
      </c>
      <c r="R12" s="489"/>
      <c r="S12" s="489">
        <f>+IF(J12&gt;I12,111,0)</f>
        <v>0</v>
      </c>
      <c r="T12" s="489"/>
      <c r="U12" s="489">
        <f>+IF(L12&gt;K12,111,0)</f>
        <v>0</v>
      </c>
    </row>
    <row r="13" spans="2:25" ht="27.6">
      <c r="B13" s="494"/>
      <c r="C13" s="491" t="s">
        <v>213</v>
      </c>
      <c r="D13" s="508"/>
      <c r="E13" s="514">
        <f t="shared" si="1"/>
        <v>0</v>
      </c>
      <c r="F13" s="511">
        <f t="shared" si="2"/>
        <v>0</v>
      </c>
      <c r="G13" s="477"/>
      <c r="H13" s="477"/>
      <c r="I13" s="477"/>
      <c r="J13" s="477"/>
      <c r="K13" s="477"/>
      <c r="L13" s="478"/>
      <c r="N13" s="489"/>
      <c r="O13" s="489">
        <f>+IF(F13&gt;E13,111,0)</f>
        <v>0</v>
      </c>
      <c r="P13" s="489"/>
      <c r="Q13" s="489">
        <f>+IF(H13&gt;G13,111,0)</f>
        <v>0</v>
      </c>
      <c r="R13" s="489"/>
      <c r="S13" s="489">
        <f>+IF(J13&gt;I13,111,0)</f>
        <v>0</v>
      </c>
      <c r="T13" s="489"/>
      <c r="U13" s="489">
        <f>+IF(L13&gt;K13,111,0)</f>
        <v>0</v>
      </c>
    </row>
    <row r="14" spans="2:25" ht="27.6">
      <c r="B14" s="494"/>
      <c r="C14" s="492" t="s">
        <v>235</v>
      </c>
      <c r="D14" s="508"/>
      <c r="E14" s="514">
        <f t="shared" si="1"/>
        <v>0</v>
      </c>
      <c r="F14" s="511">
        <f t="shared" si="2"/>
        <v>0</v>
      </c>
      <c r="G14" s="477"/>
      <c r="H14" s="477"/>
      <c r="I14" s="477"/>
      <c r="J14" s="477"/>
      <c r="K14" s="477"/>
      <c r="L14" s="478"/>
      <c r="N14" s="489">
        <f>IF(E14&gt;SUM(E12,E13),111,0)</f>
        <v>0</v>
      </c>
      <c r="O14" s="489">
        <f>IF(F14&gt;SUM(F12,F13),111,0)+IF(F14&gt;E14,111,0)</f>
        <v>0</v>
      </c>
      <c r="P14" s="489">
        <f t="shared" ref="P14:T14" si="3">IF(G14&gt;SUM(G12,G13),111,0)</f>
        <v>0</v>
      </c>
      <c r="Q14" s="489">
        <f>IF(H14&gt;SUM(H12,H13),111,0)+IF(H14&gt;G14,111,0)</f>
        <v>0</v>
      </c>
      <c r="R14" s="489">
        <f t="shared" si="3"/>
        <v>0</v>
      </c>
      <c r="S14" s="489">
        <f>IF(J14&gt;SUM(J12,J13),111,0)+IF(J14&gt;I14,111,0)</f>
        <v>0</v>
      </c>
      <c r="T14" s="489">
        <f t="shared" si="3"/>
        <v>0</v>
      </c>
      <c r="U14" s="489">
        <f>IF(L14&gt;SUM(L12,L13),111,0)+IF(L14&gt;K14,111,0)</f>
        <v>0</v>
      </c>
    </row>
    <row r="15" spans="2:25" ht="41.4">
      <c r="B15" s="494"/>
      <c r="C15" s="491" t="s">
        <v>236</v>
      </c>
      <c r="D15" s="508"/>
      <c r="E15" s="514">
        <f t="shared" si="1"/>
        <v>0</v>
      </c>
      <c r="F15" s="511">
        <f t="shared" si="2"/>
        <v>0</v>
      </c>
      <c r="G15" s="477"/>
      <c r="H15" s="477"/>
      <c r="I15" s="477"/>
      <c r="J15" s="477"/>
      <c r="K15" s="477"/>
      <c r="L15" s="478"/>
      <c r="N15" s="489">
        <f>IF(E15&gt;E14,111,0)</f>
        <v>0</v>
      </c>
      <c r="O15" s="489">
        <f>IF(F15&gt;F14,111,0)</f>
        <v>0</v>
      </c>
      <c r="P15" s="489">
        <f>IF(G15&gt;G14,111,0)</f>
        <v>0</v>
      </c>
      <c r="Q15" s="489">
        <f>IF(H15&gt;H14,111,0)</f>
        <v>0</v>
      </c>
      <c r="R15" s="489">
        <f t="shared" ref="R15:T15" si="4">IF(I15&gt;I14,111,0)</f>
        <v>0</v>
      </c>
      <c r="S15" s="489">
        <f>IF(J15&gt;J14,111,0)</f>
        <v>0</v>
      </c>
      <c r="T15" s="489">
        <f t="shared" si="4"/>
        <v>0</v>
      </c>
      <c r="U15" s="489">
        <f>IF(L15&gt;L14,111,0)</f>
        <v>0</v>
      </c>
    </row>
    <row r="16" spans="2:25" ht="27.6">
      <c r="B16" s="494"/>
      <c r="C16" s="492" t="s">
        <v>237</v>
      </c>
      <c r="D16" s="508"/>
      <c r="E16" s="514">
        <f t="shared" ref="E16:E21" si="5">SUM(G16,I16,K16)</f>
        <v>0</v>
      </c>
      <c r="F16" s="511">
        <f t="shared" ref="F16:F21" si="6">SUM(H16,J16,L16)</f>
        <v>0</v>
      </c>
      <c r="G16" s="511">
        <f>SUM(G17,G18,G19)</f>
        <v>0</v>
      </c>
      <c r="H16" s="511">
        <f t="shared" ref="H16:I16" si="7">SUM(H17,H18,H19)</f>
        <v>0</v>
      </c>
      <c r="I16" s="511">
        <f t="shared" si="7"/>
        <v>0</v>
      </c>
      <c r="J16" s="511">
        <f>SUM(J17,J18,J19)</f>
        <v>0</v>
      </c>
      <c r="K16" s="511">
        <f>SUM(K17,K18,K19)</f>
        <v>0</v>
      </c>
      <c r="L16" s="516">
        <f>SUM(L17,L18,L19)</f>
        <v>0</v>
      </c>
      <c r="N16" s="489">
        <f>IF(E16&lt;&gt;SUM(E17,E18,E19),111,0)</f>
        <v>0</v>
      </c>
      <c r="O16" s="489">
        <f>IF(F16&lt;&gt;SUM(F17,F18,F19),111,0)</f>
        <v>0</v>
      </c>
      <c r="P16" s="489">
        <f>IF(G16&lt;&gt;SUM(G17,G18,G19),111,0)</f>
        <v>0</v>
      </c>
      <c r="Q16" s="489">
        <f>IF(H16&lt;&gt;SUM(H17,H18,H19),111,0)</f>
        <v>0</v>
      </c>
      <c r="R16" s="489">
        <f t="shared" ref="R16:U16" si="8">IF(I16&lt;&gt;SUM(I17,I18,I19),111,0)</f>
        <v>0</v>
      </c>
      <c r="S16" s="489">
        <f>IF(J16&lt;&gt;SUM(J17,J18,J19),111,0)</f>
        <v>0</v>
      </c>
      <c r="T16" s="489">
        <f t="shared" si="8"/>
        <v>0</v>
      </c>
      <c r="U16" s="489">
        <f t="shared" si="8"/>
        <v>0</v>
      </c>
      <c r="Y16" s="454" t="s">
        <v>9</v>
      </c>
    </row>
    <row r="17" spans="2:21">
      <c r="B17" s="494"/>
      <c r="C17" s="491" t="s">
        <v>238</v>
      </c>
      <c r="D17" s="508"/>
      <c r="E17" s="514">
        <f>SUM(G17,I17,K17)</f>
        <v>0</v>
      </c>
      <c r="F17" s="511">
        <f>SUM(H17,J17,L17)</f>
        <v>0</v>
      </c>
      <c r="G17" s="477"/>
      <c r="H17" s="477"/>
      <c r="I17" s="477"/>
      <c r="J17" s="477"/>
      <c r="K17" s="477"/>
      <c r="L17" s="478"/>
      <c r="N17" s="489"/>
      <c r="O17" s="489">
        <f t="shared" ref="O17:O21" si="9">+IF(F17&gt;E17,111,0)</f>
        <v>0</v>
      </c>
      <c r="P17" s="489"/>
      <c r="Q17" s="489">
        <f t="shared" ref="Q17:U21" si="10">+IF(H17&gt;G17,111,0)</f>
        <v>0</v>
      </c>
      <c r="R17" s="489"/>
      <c r="S17" s="489">
        <f t="shared" si="10"/>
        <v>0</v>
      </c>
      <c r="T17" s="489"/>
      <c r="U17" s="489">
        <f t="shared" si="10"/>
        <v>0</v>
      </c>
    </row>
    <row r="18" spans="2:21" ht="27.6">
      <c r="B18" s="494"/>
      <c r="C18" s="491" t="s">
        <v>239</v>
      </c>
      <c r="D18" s="508"/>
      <c r="E18" s="514">
        <f t="shared" si="5"/>
        <v>0</v>
      </c>
      <c r="F18" s="511">
        <f t="shared" si="6"/>
        <v>0</v>
      </c>
      <c r="G18" s="477"/>
      <c r="H18" s="477"/>
      <c r="I18" s="477"/>
      <c r="J18" s="477"/>
      <c r="K18" s="477"/>
      <c r="L18" s="478"/>
      <c r="N18" s="489"/>
      <c r="O18" s="489">
        <f t="shared" si="9"/>
        <v>0</v>
      </c>
      <c r="P18" s="489"/>
      <c r="Q18" s="489">
        <f t="shared" si="10"/>
        <v>0</v>
      </c>
      <c r="R18" s="489"/>
      <c r="S18" s="489">
        <f t="shared" si="10"/>
        <v>0</v>
      </c>
      <c r="T18" s="489"/>
      <c r="U18" s="489">
        <f t="shared" si="10"/>
        <v>0</v>
      </c>
    </row>
    <row r="19" spans="2:21" ht="41.4">
      <c r="B19" s="494"/>
      <c r="C19" s="491" t="s">
        <v>240</v>
      </c>
      <c r="D19" s="508"/>
      <c r="E19" s="514">
        <f>SUM(G19,I19,K19)</f>
        <v>0</v>
      </c>
      <c r="F19" s="511">
        <f>SUM(H19,J19,L19)</f>
        <v>0</v>
      </c>
      <c r="G19" s="477"/>
      <c r="H19" s="477"/>
      <c r="I19" s="477"/>
      <c r="J19" s="477"/>
      <c r="K19" s="477"/>
      <c r="L19" s="478"/>
      <c r="N19" s="489"/>
      <c r="O19" s="489">
        <f t="shared" si="9"/>
        <v>0</v>
      </c>
      <c r="P19" s="489"/>
      <c r="Q19" s="489">
        <f t="shared" si="10"/>
        <v>0</v>
      </c>
      <c r="R19" s="489"/>
      <c r="S19" s="489">
        <f t="shared" si="10"/>
        <v>0</v>
      </c>
      <c r="T19" s="489"/>
      <c r="U19" s="489">
        <f t="shared" si="10"/>
        <v>0</v>
      </c>
    </row>
    <row r="20" spans="2:21">
      <c r="B20" s="494"/>
      <c r="C20" s="492" t="s">
        <v>241</v>
      </c>
      <c r="D20" s="508"/>
      <c r="E20" s="514">
        <f t="shared" ref="E20" si="11">SUM(G20,I20,K20)</f>
        <v>0</v>
      </c>
      <c r="F20" s="511">
        <f t="shared" ref="F20" si="12">SUM(H20,J20,L20)</f>
        <v>0</v>
      </c>
      <c r="G20" s="477"/>
      <c r="H20" s="477"/>
      <c r="I20" s="477"/>
      <c r="J20" s="477"/>
      <c r="K20" s="477"/>
      <c r="L20" s="478"/>
      <c r="N20" s="489">
        <f>IF(E20&lt;E21,111,0)</f>
        <v>0</v>
      </c>
      <c r="O20" s="489">
        <f>IF(F20&lt;F21,111,0)</f>
        <v>0</v>
      </c>
      <c r="P20" s="489">
        <f>IF(G20&lt;G21,111,0)</f>
        <v>0</v>
      </c>
      <c r="Q20" s="489">
        <f>IF(H20&lt;H21,111,0)</f>
        <v>0</v>
      </c>
      <c r="R20" s="489">
        <f t="shared" ref="R20:U20" si="13">IF(I20&lt;I21,111,0)</f>
        <v>0</v>
      </c>
      <c r="S20" s="489">
        <f t="shared" si="13"/>
        <v>0</v>
      </c>
      <c r="T20" s="489">
        <f>IF(K20&lt;K21,111,0)</f>
        <v>0</v>
      </c>
      <c r="U20" s="489">
        <f t="shared" si="13"/>
        <v>0</v>
      </c>
    </row>
    <row r="21" spans="2:21" ht="41.4">
      <c r="B21" s="495"/>
      <c r="C21" s="491" t="s">
        <v>242</v>
      </c>
      <c r="D21" s="509"/>
      <c r="E21" s="483">
        <f t="shared" si="5"/>
        <v>0</v>
      </c>
      <c r="F21" s="484">
        <f t="shared" si="6"/>
        <v>0</v>
      </c>
      <c r="G21" s="479"/>
      <c r="H21" s="479"/>
      <c r="I21" s="479"/>
      <c r="J21" s="479"/>
      <c r="K21" s="479"/>
      <c r="L21" s="480"/>
      <c r="N21" s="489"/>
      <c r="O21" s="489">
        <f t="shared" si="9"/>
        <v>0</v>
      </c>
      <c r="P21" s="489"/>
      <c r="Q21" s="489">
        <f t="shared" si="10"/>
        <v>0</v>
      </c>
      <c r="R21" s="489"/>
      <c r="S21" s="489">
        <f t="shared" si="10"/>
        <v>0</v>
      </c>
      <c r="T21" s="489"/>
      <c r="U21" s="489">
        <f>+IF(L21&gt;K21,111,0)</f>
        <v>0</v>
      </c>
    </row>
    <row r="22" spans="2:21" ht="15" customHeight="1">
      <c r="C22" s="568" t="s">
        <v>243</v>
      </c>
      <c r="D22" s="568"/>
      <c r="E22" s="568"/>
      <c r="F22" s="568"/>
      <c r="G22" s="568"/>
      <c r="H22" s="568"/>
      <c r="I22" s="568"/>
      <c r="J22" s="568"/>
      <c r="K22" s="568"/>
      <c r="L22" s="568"/>
    </row>
    <row r="23" spans="2:21">
      <c r="C23" s="569"/>
      <c r="D23" s="569"/>
      <c r="E23" s="569"/>
      <c r="F23" s="569"/>
      <c r="G23" s="569"/>
      <c r="H23" s="569"/>
      <c r="I23" s="569"/>
      <c r="J23" s="569"/>
      <c r="K23" s="569"/>
      <c r="L23" s="569"/>
    </row>
    <row r="24" spans="2:21" ht="15" customHeight="1">
      <c r="B24" s="564" t="s">
        <v>252</v>
      </c>
      <c r="C24" s="564"/>
      <c r="D24" s="564"/>
      <c r="E24" s="564"/>
      <c r="F24" s="564"/>
      <c r="G24" s="564"/>
      <c r="H24" s="564"/>
      <c r="I24" s="564"/>
      <c r="J24" s="564"/>
      <c r="K24" s="564"/>
      <c r="L24" s="564"/>
    </row>
    <row r="25" spans="2:21" s="452" customFormat="1" ht="32.25" customHeight="1"/>
    <row r="26" spans="2:21">
      <c r="G26" s="453"/>
    </row>
  </sheetData>
  <mergeCells count="16">
    <mergeCell ref="B24:L24"/>
    <mergeCell ref="N5:U5"/>
    <mergeCell ref="C22:L23"/>
    <mergeCell ref="C2:L2"/>
    <mergeCell ref="C3:L3"/>
    <mergeCell ref="C4:L4"/>
    <mergeCell ref="C5:L5"/>
    <mergeCell ref="R7:S8"/>
    <mergeCell ref="P7:Q8"/>
    <mergeCell ref="T7:U8"/>
    <mergeCell ref="G7:H8"/>
    <mergeCell ref="C7:D9"/>
    <mergeCell ref="K7:L8"/>
    <mergeCell ref="I7:J8"/>
    <mergeCell ref="E7:F8"/>
    <mergeCell ref="N7:O8"/>
  </mergeCells>
  <conditionalFormatting sqref="I10 G16:L16 K10">
    <cfRule type="expression" dxfId="67" priority="35" stopIfTrue="1">
      <formula>AND(G10&lt;&gt;"",OR(G10&lt;0,NOT(ISNUMBER(G10))))</formula>
    </cfRule>
  </conditionalFormatting>
  <conditionalFormatting sqref="J11">
    <cfRule type="expression" dxfId="66" priority="32" stopIfTrue="1">
      <formula>AND(J11&lt;&gt;"",OR(J11&lt;0,NOT(ISNUMBER(J11))))</formula>
    </cfRule>
  </conditionalFormatting>
  <conditionalFormatting sqref="L11">
    <cfRule type="expression" dxfId="65" priority="30" stopIfTrue="1">
      <formula>AND(L11&lt;&gt;"",OR(L11&lt;0,NOT(ISNUMBER(L11))))</formula>
    </cfRule>
  </conditionalFormatting>
  <conditionalFormatting sqref="E10:F10">
    <cfRule type="expression" dxfId="64" priority="29" stopIfTrue="1">
      <formula>AND(E10&lt;&gt;"",OR(E10&lt;0,NOT(ISNUMBER(E10))))</formula>
    </cfRule>
  </conditionalFormatting>
  <conditionalFormatting sqref="F11">
    <cfRule type="expression" dxfId="63" priority="27" stopIfTrue="1">
      <formula>AND(F11&lt;&gt;"",OR(F11&lt;0,NOT(ISNUMBER(F11))))</formula>
    </cfRule>
  </conditionalFormatting>
  <conditionalFormatting sqref="G10:H10">
    <cfRule type="expression" dxfId="62" priority="26" stopIfTrue="1">
      <formula>AND(G10&lt;&gt;"",OR(G10&lt;0,NOT(ISNUMBER(G10))))</formula>
    </cfRule>
  </conditionalFormatting>
  <conditionalFormatting sqref="H11">
    <cfRule type="expression" dxfId="61" priority="24" stopIfTrue="1">
      <formula>AND(H11&lt;&gt;"",OR(H11&lt;0,NOT(ISNUMBER(H11))))</formula>
    </cfRule>
  </conditionalFormatting>
  <conditionalFormatting sqref="E12:F15">
    <cfRule type="expression" dxfId="60" priority="23" stopIfTrue="1">
      <formula>AND(E12&lt;&gt;"",OR(E12&lt;0,NOT(ISNUMBER(E12))))</formula>
    </cfRule>
  </conditionalFormatting>
  <conditionalFormatting sqref="E16:F16">
    <cfRule type="expression" dxfId="59" priority="21" stopIfTrue="1">
      <formula>AND(E16&lt;&gt;"",OR(E16&lt;0,NOT(ISNUMBER(E16))))</formula>
    </cfRule>
  </conditionalFormatting>
  <conditionalFormatting sqref="E17:F17">
    <cfRule type="expression" dxfId="58" priority="20" stopIfTrue="1">
      <formula>AND(E17&lt;&gt;"",OR(E17&lt;0,NOT(ISNUMBER(E17))))</formula>
    </cfRule>
  </conditionalFormatting>
  <conditionalFormatting sqref="E18:F18">
    <cfRule type="expression" dxfId="57" priority="19" stopIfTrue="1">
      <formula>AND(E18&lt;&gt;"",OR(E18&lt;0,NOT(ISNUMBER(E18))))</formula>
    </cfRule>
  </conditionalFormatting>
  <conditionalFormatting sqref="E19:F19">
    <cfRule type="expression" dxfId="56" priority="18" stopIfTrue="1">
      <formula>AND(E19&lt;&gt;"",OR(E19&lt;0,NOT(ISNUMBER(E19))))</formula>
    </cfRule>
  </conditionalFormatting>
  <conditionalFormatting sqref="E21:F21">
    <cfRule type="expression" dxfId="55" priority="17" stopIfTrue="1">
      <formula>AND(E21&lt;&gt;"",OR(E21&lt;0,NOT(ISNUMBER(E21))))</formula>
    </cfRule>
  </conditionalFormatting>
  <conditionalFormatting sqref="E11">
    <cfRule type="expression" dxfId="54" priority="16" stopIfTrue="1">
      <formula>AND(E11&lt;&gt;"",OR(E11&lt;0,NOT(ISNUMBER(E11))))</formula>
    </cfRule>
  </conditionalFormatting>
  <conditionalFormatting sqref="E20:F20">
    <cfRule type="expression" dxfId="53" priority="4" stopIfTrue="1">
      <formula>AND(E20&lt;&gt;"",OR(E20&lt;0,NOT(ISNUMBER(E20))))</formula>
    </cfRule>
  </conditionalFormatting>
  <conditionalFormatting sqref="J10">
    <cfRule type="expression" dxfId="52" priority="3" stopIfTrue="1">
      <formula>AND(J10&lt;&gt;"",OR(J10&lt;0,NOT(ISNUMBER(J10))))</formula>
    </cfRule>
  </conditionalFormatting>
  <conditionalFormatting sqref="L10">
    <cfRule type="expression" dxfId="51" priority="2" stopIfTrue="1">
      <formula>AND(L10&lt;&gt;"",OR(L10&lt;0,NOT(ISNUMBER(L10))))</formula>
    </cfRule>
  </conditionalFormatting>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Compilation document" ma:contentTypeID="0x01010066E6577C753B40CABFD9C9409CB523E500F29B7ADD6FBD744582C6C7416E913B4900297A14A852ACE740968574D30711400D" ma:contentTypeVersion="176" ma:contentTypeDescription="Base ContentType for all Bis Documents." ma:contentTypeScope="" ma:versionID="f7503d966208fdec8abb818576f3a48e">
  <xsd:schema xmlns:xsd="http://www.w3.org/2001/XMLSchema" xmlns:xs="http://www.w3.org/2001/XMLSchema" xmlns:p="http://schemas.microsoft.com/office/2006/metadata/properties" xmlns:ns2="f782d0c1-2c6e-41d0-8577-3b320512196a" xmlns:ns3="5472c07c-607f-4038-a619-6f6b6fb1cdb2" xmlns:ns4="http://schemas.microsoft.com/sharepoint/v4" targetNamespace="http://schemas.microsoft.com/office/2006/metadata/properties" ma:root="true" ma:fieldsID="78971ec831f9bd3463b14ff9c05d9eec" ns2:_="" ns3:_="" ns4:_="">
    <xsd:import namespace="f782d0c1-2c6e-41d0-8577-3b320512196a"/>
    <xsd:import namespace="5472c07c-607f-4038-a619-6f6b6fb1cdb2"/>
    <xsd:import namespace="http://schemas.microsoft.com/sharepoint/v4"/>
    <xsd:element name="properties">
      <xsd:complexType>
        <xsd:sequence>
          <xsd:element name="documentManagement">
            <xsd:complexType>
              <xsd:all>
                <xsd:element ref="ns2:BisIBFSArea" minOccurs="0"/>
                <xsd:element ref="ns2:BisIBFSCountry" minOccurs="0"/>
                <xsd:element ref="ns2:BisDataSet" minOccurs="0"/>
                <xsd:element ref="ns3:BisPermalink" minOccurs="0"/>
                <xsd:element ref="ns3:BisConfidentiality"/>
                <xsd:element ref="ns2:TaxKeywordTaxHTField" minOccurs="0"/>
                <xsd:element ref="ns2:_dlc_DocId" minOccurs="0"/>
                <xsd:element ref="ns2:TaxCatchAll" minOccurs="0"/>
                <xsd:element ref="ns3:BisCurrentVersion" minOccurs="0"/>
                <xsd:element ref="ns3:BisRecipientsTaxHTField0" minOccurs="0"/>
                <xsd:element ref="ns2:_dlc_DocIdUrl" minOccurs="0"/>
                <xsd:element ref="ns4:IconOverlay" minOccurs="0"/>
                <xsd:element ref="ns2:BisAuthorssTaxHTField0" minOccurs="0"/>
                <xsd:element ref="ns2:_dlc_DocIdPersistId" minOccurs="0"/>
                <xsd:element ref="ns3:IsMyDocuments" minOccurs="0"/>
                <xsd:element ref="ns3:BisInstitutionTaxHTField0" minOccurs="0"/>
                <xsd:element ref="ns2:BisDocumentTypeTaxHTField0" minOccurs="0"/>
                <xsd:element ref="ns3:BisRetention"/>
                <xsd:element ref="ns3:BisTransmission" minOccurs="0"/>
                <xsd:element ref="ns3:BisDocumentDate" minOccurs="0"/>
                <xsd:element ref="ns3:BisProjectCode" minOccurs="0"/>
                <xsd:element ref="ns3:BisProductCode" minOccurs="0"/>
                <xsd:element ref="ns3:BisAdditionalLin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2d0c1-2c6e-41d0-8577-3b320512196a" elementFormDefault="qualified">
    <xsd:import namespace="http://schemas.microsoft.com/office/2006/documentManagement/types"/>
    <xsd:import namespace="http://schemas.microsoft.com/office/infopath/2007/PartnerControls"/>
    <xsd:element name="BisIBFSArea" ma:index="2" nillable="true" ma:displayName="Area" ma:default="" ma:format="Dropdown" ma:internalName="BisIBFSArea" ma:readOnly="false">
      <xsd:simpleType>
        <xsd:restriction base="dms:Choice">
          <xsd:enumeration value="Guidelines"/>
          <xsd:enumeration value="Calendar"/>
          <xsd:enumeration value="Study Group"/>
          <xsd:enumeration value="DSD"/>
          <xsd:enumeration value="Rep. Template"/>
          <xsd:enumeration value="Practices"/>
          <xsd:enumeration value="Survey"/>
          <xsd:enumeration value="Methodology"/>
          <xsd:enumeration value="Processing"/>
        </xsd:restriction>
      </xsd:simpleType>
    </xsd:element>
    <xsd:element name="BisIBFSCountry" ma:index="3" nillable="true" ma:displayName="Country" ma:default="" ma:format="Dropdown" ma:internalName="BisIBFSCountry" ma:readOnly="false">
      <xsd:simpleType>
        <xsd:restriction base="dms:Choice">
          <xsd:enumeration value="All Countries"/>
          <xsd:enumeration value="AR"/>
          <xsd:enumeration value="AT"/>
          <xsd:enumeration value="AU"/>
          <xsd:enumeration value="BE"/>
          <xsd:enumeration value="BG"/>
          <xsd:enumeration value="BH"/>
          <xsd:enumeration value="BR"/>
          <xsd:enumeration value="CA"/>
          <xsd:enumeration value="CH"/>
          <xsd:enumeration value="CL"/>
          <xsd:enumeration value="CN"/>
          <xsd:enumeration value="CO"/>
          <xsd:enumeration value="CZ"/>
          <xsd:enumeration value="DE"/>
          <xsd:enumeration value="DK"/>
          <xsd:enumeration value="EE"/>
          <xsd:enumeration value="ES"/>
          <xsd:enumeration value="FI"/>
          <xsd:enumeration value="FR"/>
          <xsd:enumeration value="GB"/>
          <xsd:enumeration value="GR"/>
          <xsd:enumeration value="HK"/>
          <xsd:enumeration value="HU"/>
          <xsd:enumeration value="ID"/>
          <xsd:enumeration value="IE"/>
          <xsd:enumeration value="IL"/>
          <xsd:enumeration value="IN"/>
          <xsd:enumeration value="IT"/>
          <xsd:enumeration value="JP"/>
          <xsd:enumeration value="KR"/>
          <xsd:enumeration value="LT"/>
          <xsd:enumeration value="LU"/>
          <xsd:enumeration value="LV"/>
          <xsd:enumeration value="MX"/>
          <xsd:enumeration value="MY"/>
          <xsd:enumeration value="NL"/>
          <xsd:enumeration value="NO"/>
          <xsd:enumeration value="NZ"/>
          <xsd:enumeration value="PE"/>
          <xsd:enumeration value="PH"/>
          <xsd:enumeration value="PL"/>
          <xsd:enumeration value="PT"/>
          <xsd:enumeration value="RO"/>
          <xsd:enumeration value="RU"/>
          <xsd:enumeration value="SA"/>
          <xsd:enumeration value="SE"/>
          <xsd:enumeration value="SG"/>
          <xsd:enumeration value="SI"/>
          <xsd:enumeration value="SK"/>
          <xsd:enumeration value="TH"/>
          <xsd:enumeration value="TR"/>
          <xsd:enumeration value="TW"/>
          <xsd:enumeration value="US"/>
          <xsd:enumeration value="ZA"/>
        </xsd:restriction>
      </xsd:simpleType>
    </xsd:element>
    <xsd:element name="BisDataSet" ma:index="4" nillable="true" ma:displayName="Dataset" ma:format="Dropdown" ma:internalName="BisDataSet" ma:readOnly="false">
      <xsd:simpleType>
        <xsd:restriction base="dms:Choice">
          <xsd:enumeration value="Banking"/>
          <xsd:enumeration value="CBS"/>
          <xsd:enumeration value="LBS"/>
          <xsd:enumeration value="OTC"/>
          <xsd:enumeration value="SFT"/>
          <xsd:enumeration value="TRI"/>
        </xsd:restriction>
      </xsd:simpleType>
    </xsd:element>
    <xsd:element name="TaxKeywordTaxHTField" ma:index="14" nillable="true" ma:taxonomy="true" ma:internalName="TaxKeywordTaxHTField" ma:taxonomyFieldName="TaxKeyword" ma:displayName="Enterprise Keywords" ma:fieldId="{23f27201-bee3-471e-b2e7-b64fd8b7ca38}" ma:taxonomyMulti="true" ma:sspId="218490a2-a8bd-4701-ac03-3028876db9c3" ma:termSetId="00000000-0000-0000-0000-000000000000" ma:anchorId="00000000-0000-0000-0000-000000000000" ma:open="true" ma:isKeyword="true">
      <xsd:complexType>
        <xsd:sequence>
          <xsd:element ref="pc:Terms" minOccurs="0" maxOccurs="1"/>
        </xsd:sequence>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TaxCatchAll" ma:index="16" nillable="true" ma:displayName="Taxonomy Catch All Column" ma:description="" ma:hidden="true" ma:list="{a822f4e8-09f2-4508-ab61-425d33dcc47a}" ma:internalName="TaxCatchAll" ma:showField="CatchAllData" ma:web="f782d0c1-2c6e-41d0-8577-3b320512196a">
      <xsd:complexType>
        <xsd:complexContent>
          <xsd:extension base="dms:MultiChoiceLookup">
            <xsd:sequence>
              <xsd:element name="Value" type="dms:Lookup" maxOccurs="unbounded" minOccurs="0" nillable="true"/>
            </xsd:sequence>
          </xsd:extension>
        </xsd:complexContent>
      </xsd:complex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BisAuthorssTaxHTField0" ma:index="21" nillable="true" ma:taxonomy="true" ma:internalName="BisAuthorssTaxHTField0" ma:taxonomyFieldName="BisAuthors" ma:displayName="Author" ma:fieldId="{0b3121bf-a404-47f3-89a2-8100c52bbe6e}" ma:taxonomyMulti="true" ma:sspId="218490a2-a8bd-4701-ac03-3028876db9c3" ma:termSetId="f60d76a3-74ac-4579-8d83-fa03eb287a33" ma:anchorId="349201b0-55be-4fd0-a41a-985dc4cfdf31" ma:open="false" ma:isKeyword="false">
      <xsd:complexType>
        <xsd:sequence>
          <xsd:element ref="pc:Terms" minOccurs="0" maxOccurs="1"/>
        </xsd:sequence>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BisDocumentTypeTaxHTField0" ma:index="26" nillable="true" ma:taxonomy="true" ma:internalName="BisDocumentTypeTaxHTField0" ma:taxonomyFieldName="BisDocumentType" ma:displayName="Document Type" ma:fieldId="{3d4bd279-eb4d-4358-a57b-72096c80fdc3}" ma:taxonomyMulti="true" ma:sspId="218490a2-a8bd-4701-ac03-3028876db9c3" ma:termSetId="f0cb95e7-3db9-47fc-88a4-89326bc60752" ma:anchorId="c786001b-2301-4abe-adca-015d172bb848"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472c07c-607f-4038-a619-6f6b6fb1cdb2" elementFormDefault="qualified">
    <xsd:import namespace="http://schemas.microsoft.com/office/2006/documentManagement/types"/>
    <xsd:import namespace="http://schemas.microsoft.com/office/infopath/2007/PartnerControls"/>
    <xsd:element name="BisPermalink" ma:index="6" nillable="true" ma:displayName="Permalink" ma:description="The permanent link to the document." ma:format="Hyperlink" ma:hidden="true" ma:internalName="BisPermalink">
      <xsd:complexType>
        <xsd:complexContent>
          <xsd:extension base="dms:URL">
            <xsd:sequence>
              <xsd:element name="Url" type="dms:ValidUrl" minOccurs="0" nillable="true"/>
              <xsd:element name="Description" type="xsd:string" nillable="true"/>
            </xsd:sequence>
          </xsd:extension>
        </xsd:complexContent>
      </xsd:complexType>
    </xsd:element>
    <xsd:element name="BisConfidentiality" ma:index="7" ma:displayName="Confidentiality" ma:default="Restricted" ma:description="The confidentiality of the document in a Document Library." ma:internalName="BisConfidentiality">
      <xsd:simpleType>
        <xsd:restriction base="dms:Choice">
          <xsd:enumeration value="Public"/>
          <xsd:enumeration value="Restricted"/>
          <xsd:enumeration value="Confidential"/>
        </xsd:restriction>
      </xsd:simpleType>
    </xsd:element>
    <xsd:element name="BisCurrentVersion" ma:index="17" nillable="true" ma:displayName="Current Version" ma:description="The current version of the document." ma:hidden="true" ma:internalName="BisCurrentVersion">
      <xsd:simpleType>
        <xsd:restriction base="dms:Text"/>
      </xsd:simpleType>
    </xsd:element>
    <xsd:element name="BisRecipientsTaxHTField0" ma:index="18" nillable="true" ma:taxonomy="true" ma:internalName="BisRecipientsTaxHTField0" ma:taxonomyFieldName="BisRecipients" ma:displayName="Recipients" ma:readOnly="false" ma:fieldId="{e7fea616-6871-49b2-95f5-be5c1d92eabc}" ma:taxonomyMulti="true" ma:sspId="218490a2-a8bd-4701-ac03-3028876db9c3" ma:termSetId="f60d76a3-74ac-4579-8d83-fa03eb287a33" ma:anchorId="00000000-0000-0000-0000-000000000000" ma:open="false" ma:isKeyword="false">
      <xsd:complexType>
        <xsd:sequence>
          <xsd:element ref="pc:Terms" minOccurs="0" maxOccurs="1"/>
        </xsd:sequence>
      </xsd:complexType>
    </xsd:element>
    <xsd:element name="IsMyDocuments" ma:index="23" nillable="true" ma:displayName="Is My Documents" ma:default="0" ma:description="This field is added to all BIS contenttypes to allow files and folders from MySite to be copied/moved to Bis Document Libraries" ma:hidden="true" ma:internalName="IsMyDocuments">
      <xsd:simpleType>
        <xsd:restriction base="dms:Boolean"/>
      </xsd:simpleType>
    </xsd:element>
    <xsd:element name="BisInstitutionTaxHTField0" ma:index="24" nillable="true" ma:taxonomy="true" ma:internalName="BisInstitutionTaxHTField0" ma:taxonomyFieldName="BisInstitution" ma:displayName="Institution" ma:fieldId="{35f4c919-cca5-4807-8085-d895c74d72a0}" ma:taxonomyMulti="true" ma:sspId="218490a2-a8bd-4701-ac03-3028876db9c3" ma:termSetId="69f701bf-a3ed-40c8-acf8-dd2a2400442d" ma:anchorId="00000000-0000-0000-0000-000000000000" ma:open="false" ma:isKeyword="false">
      <xsd:complexType>
        <xsd:sequence>
          <xsd:element ref="pc:Terms" minOccurs="0" maxOccurs="1"/>
        </xsd:sequence>
      </xsd:complexType>
    </xsd:element>
    <xsd:element name="BisRetention" ma:index="31" ma:displayName="Retention" ma:default="Compliance" ma:description="The retention period associated with the container or item (applied when the item archived)." ma:internalName="BisRetention">
      <xsd:simpleType>
        <xsd:restriction base="dms:Choice">
          <xsd:enumeration value="Routine"/>
          <xsd:enumeration value="Compliance"/>
          <xsd:enumeration value="Permanent"/>
          <xsd:enumeration value="Unknown"/>
        </xsd:restriction>
      </xsd:simpleType>
    </xsd:element>
    <xsd:element name="BisTransmission" ma:index="32" nillable="true" ma:displayName="Transmission" ma:default="Internal" ma:description="The transmission associated with the container or item." ma:hidden="true" ma:internalName="BisTransmission" ma:readOnly="false">
      <xsd:simpleType>
        <xsd:restriction base="dms:Choice">
          <xsd:enumeration value="Incoming"/>
          <xsd:enumeration value="Internal"/>
          <xsd:enumeration value="Outgoing"/>
        </xsd:restriction>
      </xsd:simpleType>
    </xsd:element>
    <xsd:element name="BisDocumentDate" ma:index="33" nillable="true" ma:displayName="Document Date" ma:default="[today]" ma:description="The document date associated with the container or item." ma:format="DateOnly" ma:internalName="BisDocumentDate">
      <xsd:simpleType>
        <xsd:restriction base="dms:DateTime"/>
      </xsd:simpleType>
    </xsd:element>
    <xsd:element name="BisProjectCode" ma:index="35" nillable="true" ma:displayName="Project Code" ma:default="" ma:description="A unique Id for the project (PMA or otherwise)." ma:hidden="true" ma:internalName="BisProjectCode" ma:readOnly="false">
      <xsd:simpleType>
        <xsd:restriction base="dms:Text"/>
      </xsd:simpleType>
    </xsd:element>
    <xsd:element name="BisProductCode" ma:index="36" nillable="true" ma:displayName="Product Code" ma:default="" ma:description="A unique Id for the product associated with the project (from the product directory)." ma:hidden="true" ma:internalName="BisProductCode" ma:readOnly="false">
      <xsd:simpleType>
        <xsd:restriction base="dms:Text"/>
      </xsd:simpleType>
    </xsd:element>
    <xsd:element name="BisAdditionalLinks" ma:index="37" nillable="true" ma:displayName="Links" ma:description="Provides an easy way to copy various links of an item." ma:hidden="true" ma:internalName="BisAdditionalLink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ma:index="5"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Document Checked In (Document Id Service)</Name>
    <Synchronization>Synchronous</Synchronization>
    <Type>10004</Type>
    <SequenceNumber>20000</SequenceNumber>
    <Url/>
    <Assembly>Bis.CollaborationPlatform.SharePoint.Services, Version=15.2.0.0, Culture=neutral, PublicKeyToken=334ed2d369ac9e80</Assembly>
    <Class>Bis.CollaborationPlatform.SharePoint.Services.Events.DocumentEventReceiver</Class>
    <Data/>
    <Filter/>
  </Receiver>
  <Receiver>
    <Name>Document Updated (Document Id Service)</Name>
    <Synchronization>Synchronous</Synchronization>
    <Type>10002</Type>
    <SequenceNumber>20001</SequenceNumber>
    <Url/>
    <Assembly>Bis.CollaborationPlatform.SharePoint.Services, Version=15.2.0.0, Culture=neutral, PublicKeyToken=334ed2d369ac9e80</Assembly>
    <Class>Bis.CollaborationPlatform.SharePoint.Services.Events.DocumentEventReceiver</Class>
    <Data/>
    <Filter/>
  </Receiver>
  <Receiver>
    <Name>Document Adding (Document Id Service)</Name>
    <Synchronization>Synchronous</Synchronization>
    <Type>1</Type>
    <SequenceNumber>20002</SequenceNumber>
    <Url/>
    <Assembly>Bis.CollaborationPlatform.SharePoint.Services, Version=15.2.0.0, Culture=neutral, PublicKeyToken=334ed2d369ac9e80</Assembly>
    <Class>Bis.CollaborationPlatform.SharePoint.Services.Events.DocumentEventReceiver</Class>
    <Data/>
    <Filter/>
  </Receiver>
  <Receiver>
    <Name>Item Adding (Metadata Push)</Name>
    <Synchronization>Synchronous</Synchronization>
    <Type>1</Type>
    <SequenceNumber>1010</SequenceNumber>
    <Url/>
    <Assembly>Bis.CollaborationPlatform.SharePoint.Services, Version=15.2.0.0, Culture=neutral, PublicKeyToken=334ed2d369ac9e80</Assembly>
    <Class>Bis.CollaborationPlatform.SharePoint.Services.Events.MetadataPushEventReceiver</Class>
    <Data/>
    <Filter/>
  </Receiver>
  <Receiver>
    <Name>Item Updating (Metadata Push)</Name>
    <Synchronization>Synchronous</Synchronization>
    <Type>2</Type>
    <SequenceNumber>1010</SequenceNumber>
    <Url/>
    <Assembly>Bis.CollaborationPlatform.SharePoint.Services, Version=15.2.0.0, Culture=neutral, PublicKeyToken=334ed2d369ac9e80</Assembly>
    <Class>Bis.CollaborationPlatform.SharePoint.Services.Events.MetadataPushEventReceiver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f782d0c1-2c6e-41d0-8577-3b320512196a">
      <Terms xmlns="http://schemas.microsoft.com/office/infopath/2007/PartnerControls">
        <TermInfo xmlns="http://schemas.microsoft.com/office/infopath/2007/PartnerControls">
          <TermName xmlns="http://schemas.microsoft.com/office/infopath/2007/PartnerControls">Methodology</TermName>
          <TermId xmlns="http://schemas.microsoft.com/office/infopath/2007/PartnerControls">0afe3e46-9fd2-4e5e-9ba9-d4f47f820782</TermId>
        </TermInfo>
        <TermInfo xmlns="http://schemas.microsoft.com/office/infopath/2007/PartnerControls">
          <TermName xmlns="http://schemas.microsoft.com/office/infopath/2007/PartnerControls">Triennial Survey</TermName>
          <TermId xmlns="http://schemas.microsoft.com/office/infopath/2007/PartnerControls">498cb51a-3375-4a01-9ecd-bf14a4123c0b</TermId>
        </TermInfo>
        <TermInfo xmlns="http://schemas.microsoft.com/office/infopath/2007/PartnerControls">
          <TermName xmlns="http://schemas.microsoft.com/office/infopath/2007/PartnerControls">2019 Triennial Survey</TermName>
          <TermId xmlns="http://schemas.microsoft.com/office/infopath/2007/PartnerControls">cb8b2933-19a5-4b76-b89c-a0e9851c62f9</TermId>
        </TermInfo>
      </Terms>
    </TaxKeywordTaxHTField>
    <BisInstitutionTaxHTField0 xmlns="5472c07c-607f-4038-a619-6f6b6fb1cdb2">
      <Terms xmlns="http://schemas.microsoft.com/office/infopath/2007/PartnerControls"/>
    </BisInstitutionTaxHTField0>
    <IsMyDocuments xmlns="5472c07c-607f-4038-a619-6f6b6fb1cdb2">false</IsMyDocuments>
    <BisConfidentiality xmlns="5472c07c-607f-4038-a619-6f6b6fb1cdb2">Restricted</BisConfidentiality>
    <TaxCatchAll xmlns="f782d0c1-2c6e-41d0-8577-3b320512196a">
      <Value>426</Value>
      <Value>431</Value>
      <Value>416</Value>
    </TaxCatchAll>
    <BisCurrentVersion xmlns="5472c07c-607f-4038-a619-6f6b6fb1cdb2">0.6</BisCurrentVersion>
    <IconOverlay xmlns="http://schemas.microsoft.com/sharepoint/v4" xsi:nil="true"/>
    <BisAuthorssTaxHTField0 xmlns="f782d0c1-2c6e-41d0-8577-3b320512196a">
      <Terms xmlns="http://schemas.microsoft.com/office/infopath/2007/PartnerControls"/>
    </BisAuthorssTaxHTField0>
    <BisDataSet xmlns="f782d0c1-2c6e-41d0-8577-3b320512196a">TRI</BisDataSet>
    <BisDocumentTypeTaxHTField0 xmlns="f782d0c1-2c6e-41d0-8577-3b320512196a">
      <Terms xmlns="http://schemas.microsoft.com/office/infopath/2007/PartnerControls"/>
    </BisDocumentTypeTaxHTField0>
    <BisIBFSArea xmlns="f782d0c1-2c6e-41d0-8577-3b320512196a" xsi:nil="true"/>
    <BisIBFSCountry xmlns="f782d0c1-2c6e-41d0-8577-3b320512196a" xsi:nil="true"/>
    <BisRecipientsTaxHTField0 xmlns="5472c07c-607f-4038-a619-6f6b6fb1cdb2">
      <Terms xmlns="http://schemas.microsoft.com/office/infopath/2007/PartnerControls"/>
    </BisRecipientsTaxHTField0>
    <BisDocumentDate xmlns="5472c07c-607f-4038-a619-6f6b6fb1cdb2">2018-10-08T22:00:00+00:00</BisDocumentDate>
    <BisProjectCode xmlns="5472c07c-607f-4038-a619-6f6b6fb1cdb2" xsi:nil="true"/>
    <BisAdditionalLinks xmlns="5472c07c-607f-4038-a619-6f6b6fb1cdb2" xsi:nil="true"/>
    <BisPermalink xmlns="5472c07c-607f-4038-a619-6f6b6fb1cdb2">
      <Url>https://sp.bisinfo.org/sites/med/ibfs/Compilation/_layouts/15/Bis/Permalink.aspx?DocId=a45e2c6f-2bfc-4dab-a011-570370624400-0.5&amp;Version=0.6</Url>
      <Description>a45e2c6f-2bfc-4dab-a011-570370624400-0.5</Description>
    </BisPermalink>
    <BisProductCode xmlns="5472c07c-607f-4038-a619-6f6b6fb1cdb2" xsi:nil="true"/>
    <BisRetention xmlns="5472c07c-607f-4038-a619-6f6b6fb1cdb2">Permanent</BisRetention>
    <BisTransmission xmlns="5472c07c-607f-4038-a619-6f6b6fb1cdb2">Internal</BisTransmission>
    <_dlc_DocId xmlns="f782d0c1-2c6e-41d0-8577-3b320512196a">3facb246-ae1d-4dc3-af7f-70409953f739-0.25</_dlc_DocId>
    <_dlc_DocIdUrl xmlns="f782d0c1-2c6e-41d0-8577-3b320512196a">
      <Url>https://sp.bisinfo.org/sites/med/ibfs/Compilation/_layouts/15/DocIdRedir.aspx?ID=3facb246-ae1d-4dc3-af7f-70409953f739-0.25</Url>
      <Description>3facb246-ae1d-4dc3-af7f-70409953f739-0.25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i="http://www.w3.org/2001/XMLSchema-instance" xmlns:xsd="http://www.w3.org/2001/XMLSchema" xmlns="http://www.boldonjames.com/2008/01/sie/internal/label" sislVersion="0" policy="a586b747-2a7c-4f57-bcd1-e81df5c8c005" origin="userSelected">
  <element uid="id_classification_generalbusiness" value=""/>
</sisl>
</file>

<file path=customXml/itemProps1.xml><?xml version="1.0" encoding="utf-8"?>
<ds:datastoreItem xmlns:ds="http://schemas.openxmlformats.org/officeDocument/2006/customXml" ds:itemID="{CC54B33E-638C-45C6-8985-852A4404DE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2d0c1-2c6e-41d0-8577-3b320512196a"/>
    <ds:schemaRef ds:uri="5472c07c-607f-4038-a619-6f6b6fb1cdb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44BEFE-B539-445C-BFD1-B9506DC99E61}">
  <ds:schemaRefs>
    <ds:schemaRef ds:uri="http://schemas.microsoft.com/sharepoint/events"/>
  </ds:schemaRefs>
</ds:datastoreItem>
</file>

<file path=customXml/itemProps3.xml><?xml version="1.0" encoding="utf-8"?>
<ds:datastoreItem xmlns:ds="http://schemas.openxmlformats.org/officeDocument/2006/customXml" ds:itemID="{2D412814-358F-4EF2-B2A7-CE5226B77ED8}">
  <ds:schemaRefs>
    <ds:schemaRef ds:uri="http://purl.org/dc/elements/1.1/"/>
    <ds:schemaRef ds:uri="http://schemas.microsoft.com/office/2006/metadata/properties"/>
    <ds:schemaRef ds:uri="http://schemas.openxmlformats.org/package/2006/metadata/core-properties"/>
    <ds:schemaRef ds:uri="5472c07c-607f-4038-a619-6f6b6fb1cdb2"/>
    <ds:schemaRef ds:uri="http://purl.org/dc/terms/"/>
    <ds:schemaRef ds:uri="http://schemas.microsoft.com/office/2006/documentManagement/types"/>
    <ds:schemaRef ds:uri="http://schemas.microsoft.com/office/infopath/2007/PartnerControls"/>
    <ds:schemaRef ds:uri="f782d0c1-2c6e-41d0-8577-3b320512196a"/>
    <ds:schemaRef ds:uri="http://schemas.microsoft.com/sharepoint/v4"/>
    <ds:schemaRef ds:uri="http://www.w3.org/XML/1998/namespace"/>
    <ds:schemaRef ds:uri="http://purl.org/dc/dcmitype/"/>
  </ds:schemaRefs>
</ds:datastoreItem>
</file>

<file path=customXml/itemProps4.xml><?xml version="1.0" encoding="utf-8"?>
<ds:datastoreItem xmlns:ds="http://schemas.openxmlformats.org/officeDocument/2006/customXml" ds:itemID="{C83C7941-EAEF-4A88-A556-4B475DC9668A}">
  <ds:schemaRefs>
    <ds:schemaRef ds:uri="http://schemas.microsoft.com/sharepoint/v3/contenttype/forms"/>
  </ds:schemaRefs>
</ds:datastoreItem>
</file>

<file path=customXml/itemProps5.xml><?xml version="1.0" encoding="utf-8"?>
<ds:datastoreItem xmlns:ds="http://schemas.openxmlformats.org/officeDocument/2006/customXml" ds:itemID="{1ABEFBDD-4839-49AB-A4BC-78B5B15CF81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Instructions</vt:lpstr>
      <vt:lpstr>Front</vt:lpstr>
      <vt:lpstr>Check</vt:lpstr>
      <vt:lpstr>Info</vt:lpstr>
      <vt:lpstr>A1</vt:lpstr>
      <vt:lpstr>A2</vt:lpstr>
      <vt:lpstr>A3</vt:lpstr>
      <vt:lpstr>A4</vt:lpstr>
      <vt:lpstr>A5</vt:lpstr>
      <vt:lpstr>A6</vt:lpstr>
      <vt:lpstr>B</vt:lpstr>
      <vt:lpstr>'A1'!Print_Area</vt:lpstr>
      <vt:lpstr>'A2'!Print_Area</vt:lpstr>
      <vt:lpstr>'A3'!Print_Area</vt:lpstr>
      <vt:lpstr>'A4'!Print_Area</vt:lpstr>
      <vt:lpstr>'A6'!Print_Area</vt:lpstr>
      <vt:lpstr>B!Print_Area</vt:lpstr>
      <vt:lpstr>Info!Print_Area</vt:lpstr>
      <vt:lpstr>Instructions!Print_Area</vt:lpstr>
      <vt:lpstr>'A1'!Print_Titles</vt:lpstr>
      <vt:lpstr>'A2'!Print_Titles</vt:lpstr>
      <vt:lpstr>'A3'!Print_Titles</vt:lpstr>
      <vt:lpstr>'A4'!Print_Titles</vt:lpstr>
      <vt:lpstr>Instructions!Print_Titles</vt:lpstr>
    </vt:vector>
  </TitlesOfParts>
  <Company>BIS-BRI-BIZ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CBMEDPE</dc:creator>
  <cp:keywords>Restricted</cp:keywords>
  <dc:description>Final</dc:description>
  <cp:lastModifiedBy>Saupe, Simone</cp:lastModifiedBy>
  <cp:lastPrinted>2019-01-11T09:55:33Z</cp:lastPrinted>
  <dcterms:created xsi:type="dcterms:W3CDTF">2000-03-23T14:24:07Z</dcterms:created>
  <dcterms:modified xsi:type="dcterms:W3CDTF">2022-03-09T09:18:24Z</dcterms:modified>
  <cp:category>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nectionCount">
    <vt:lpwstr>0</vt:lpwstr>
  </property>
  <property fmtid="{D5CDD505-2E9C-101B-9397-08002B2CF9AE}" pid="3" name="ContentTypeId">
    <vt:lpwstr>0x01010066E6577C753B40CABFD9C9409CB523E500F29B7ADD6FBD744582C6C7416E913B4900297A14A852ACE740968574D30711400D</vt:lpwstr>
  </property>
  <property fmtid="{D5CDD505-2E9C-101B-9397-08002B2CF9AE}" pid="4" name="_dlc_DocIdItemGuid">
    <vt:lpwstr>8dca6eed-8437-4fc3-a600-8b2312256684</vt:lpwstr>
  </property>
  <property fmtid="{D5CDD505-2E9C-101B-9397-08002B2CF9AE}" pid="5" name="TaxKeyword">
    <vt:lpwstr>426;#Methodology|0afe3e46-9fd2-4e5e-9ba9-d4f47f820782;#431;#Triennial Survey|498cb51a-3375-4a01-9ecd-bf14a4123c0b;#416;#2019 Triennial Survey|cb8b2933-19a5-4b76-b89c-a0e9851c62f9</vt:lpwstr>
  </property>
  <property fmtid="{D5CDD505-2E9C-101B-9397-08002B2CF9AE}" pid="6" name="BisDocumentType">
    <vt:lpwstr/>
  </property>
  <property fmtid="{D5CDD505-2E9C-101B-9397-08002B2CF9AE}" pid="7" name="BisInstitution">
    <vt:lpwstr/>
  </property>
  <property fmtid="{D5CDD505-2E9C-101B-9397-08002B2CF9AE}" pid="8" name="BisRecipients">
    <vt:lpwstr/>
  </property>
  <property fmtid="{D5CDD505-2E9C-101B-9397-08002B2CF9AE}" pid="9" name="BisAuthors">
    <vt:lpwstr/>
  </property>
  <property fmtid="{D5CDD505-2E9C-101B-9397-08002B2CF9AE}" pid="10" name="docIndexRef">
    <vt:lpwstr>fa960764-c5da-4bcf-9bf0-c1a28038d369</vt:lpwstr>
  </property>
  <property fmtid="{D5CDD505-2E9C-101B-9397-08002B2CF9AE}" pid="11" name="bjSaver">
    <vt:lpwstr>VjXpt6s3S7nsmWHQR9iCJME7mP0xVNuA</vt:lpwstr>
  </property>
  <property fmtid="{D5CDD505-2E9C-101B-9397-08002B2CF9AE}" pid="12"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3" name="bjDocumentLabelXML-0">
    <vt:lpwstr>ames.com/2008/01/sie/internal/label"&gt;&lt;element uid="id_classification_generalbusiness" value="" /&gt;&lt;/sisl&gt;</vt:lpwstr>
  </property>
  <property fmtid="{D5CDD505-2E9C-101B-9397-08002B2CF9AE}" pid="14" name="bjDocumentSecurityLabel">
    <vt:lpwstr>Restricted</vt:lpwstr>
  </property>
  <property fmtid="{D5CDD505-2E9C-101B-9397-08002B2CF9AE}" pid="15" name="bjLeftHeaderLabel-first">
    <vt:lpwstr>&amp;"Times New Roman,Regular"&amp;12&amp;K000000Central Bank of Ireland - RESTRICTED</vt:lpwstr>
  </property>
  <property fmtid="{D5CDD505-2E9C-101B-9397-08002B2CF9AE}" pid="16" name="bjLeftHeaderLabel-even">
    <vt:lpwstr>&amp;"Times New Roman,Regular"&amp;12&amp;K000000Central Bank of Ireland - RESTRICTED</vt:lpwstr>
  </property>
  <property fmtid="{D5CDD505-2E9C-101B-9397-08002B2CF9AE}" pid="17" name="bjLeftHeaderLabel">
    <vt:lpwstr>&amp;"Times New Roman,Regular"&amp;12&amp;K000000Central Bank of Ireland - RESTRICTED</vt:lpwstr>
  </property>
</Properties>
</file>